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98-98" sheetId="3" r:id="rId3"/>
    <sheet name="SO 01" sheetId="4" r:id="rId4"/>
    <sheet name="SO 02" sheetId="5" r:id="rId5"/>
    <sheet name="SO 03" sheetId="6" r:id="rId6"/>
    <sheet name="SO 05" sheetId="7" r:id="rId7"/>
    <sheet name="SO 04" sheetId="8" r:id="rId8"/>
  </sheets>
  <definedNames/>
  <calcPr/>
  <webPublishing/>
</workbook>
</file>

<file path=xl/sharedStrings.xml><?xml version="1.0" encoding="utf-8"?>
<sst xmlns="http://schemas.openxmlformats.org/spreadsheetml/2006/main" count="4096" uniqueCount="813">
  <si>
    <t>Aspe</t>
  </si>
  <si>
    <t>Soupis objektů s DPH</t>
  </si>
  <si>
    <t>S631600178</t>
  </si>
  <si>
    <t>Doplnění závor na přejezdu P687 v km 6,240 na trati Domažlice - Planá u M. Lázní</t>
  </si>
  <si>
    <t>ZŘ</t>
  </si>
  <si>
    <t>20200603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</si>
  <si>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</si>
  <si>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</si>
  <si>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</si>
  <si>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</si>
  <si>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</si>
  <si>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</si>
  <si>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</si>
  <si>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</si>
  <si>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</si>
  <si>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</si>
  <si>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</si>
  <si>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Rekonstrukce PZS P687 v km 6,240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</si>
  <si>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</si>
  <si>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</si>
  <si>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</si>
  <si>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</si>
  <si>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</si>
  <si>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</si>
  <si>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</si>
  <si>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</si>
  <si>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</si>
  <si>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</si>
  <si>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</si>
  <si>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</si>
  <si>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</si>
  <si>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</si>
  <si>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</si>
  <si>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</si>
  <si>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</si>
  <si>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</si>
  <si>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</si>
  <si>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</si>
  <si>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</si>
  <si>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</si>
  <si>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</si>
  <si>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</si>
  <si>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</si>
  <si>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</si>
  <si>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</si>
  <si>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</si>
  <si>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</si>
  <si>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</si>
  <si>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</si>
  <si>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</si>
  <si>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</si>
  <si>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</si>
  <si>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</si>
  <si>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</si>
  <si>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</si>
  <si>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</si>
  <si>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</si>
  <si>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101, 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</si>
  <si>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</si>
  <si>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</si>
  <si>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</si>
  <si>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</si>
  <si>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</si>
  <si>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</si>
  <si>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</si>
  <si>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</si>
  <si>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</si>
  <si>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 TZ</t>
  </si>
  <si>
    <t>zahrnuje veškeré náklady spojené s objednatelem požadovanými zařízeními</t>
  </si>
  <si>
    <t>4</t>
  </si>
  <si>
    <t>R13173</t>
  </si>
  <si>
    <t>HLOUBENÍ JAM ZAPAŽ I NEPAŽ TŘ. I</t>
  </si>
  <si>
    <t>M3</t>
  </si>
  <si>
    <t>5*1,2+6*10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</si>
  <si>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</t>
  </si>
  <si>
    <t>5</t>
  </si>
  <si>
    <t>R131736</t>
  </si>
  <si>
    <t>HLOUBENÍ JAM ZAPAŽ I NEPAŽ TŘ. I, ODVOZ DO 12KM</t>
  </si>
  <si>
    <t>12*0,2+1*1+6*1,5</t>
  </si>
  <si>
    <t>6</t>
  </si>
  <si>
    <t>R13273</t>
  </si>
  <si>
    <t>HLOUBENÍ RÝH ŠÍŘ DO 2M PAŽ I NEPAŽ TŘ. I</t>
  </si>
  <si>
    <t>0,5*0,7*400+0,65*1,2*40+0,35*0,8*55</t>
  </si>
  <si>
    <t>7</t>
  </si>
  <si>
    <t>R132736</t>
  </si>
  <si>
    <t>HLOUBENÍ RÝH ŠÍŘ DO 2M PAŽ I NEPAŽ TŘ. I, ODVOZ DO 12KM</t>
  </si>
  <si>
    <t>0,5*0,1*400+0,65*0,1*40</t>
  </si>
  <si>
    <t>8</t>
  </si>
  <si>
    <t>R141733</t>
  </si>
  <si>
    <t>PROTLAČOVÁNÍ POTRUBÍ Z PLAST HMOT DN DO 150MM</t>
  </si>
  <si>
    <t>M</t>
  </si>
  <si>
    <t>položka zahrnuje dodávku protlačovaného potrubí a veškeré pomocné práce (startovací zařízení, opěrné a vodící bloky a pod.)</t>
  </si>
  <si>
    <t>9</t>
  </si>
  <si>
    <t>R702901</t>
  </si>
  <si>
    <t>ZŘÍZENÍ KAB.LOŽE Z PROSÁTÉ ZEMINY BEZ ZAKRYTÍ V RÝZE DO Š.65CM, TL.VRSTVY 5CM</t>
  </si>
  <si>
    <t>1. Položka obsahuje: – veškeré zemní práce včetně dodání zásypového materiálu 2. Položka neobsahuje: X 3. Způsob měření: Měří se metr délkový.</t>
  </si>
  <si>
    <t>10</t>
  </si>
  <si>
    <t>702312</t>
  </si>
  <si>
    <t>ZAKRYTÍ KABELŮ VÝSTRAŽNOU FÓLIÍ ŠÍŘKY PŘES 20 DO 40 CM</t>
  </si>
  <si>
    <t>OTSKP19</t>
  </si>
  <si>
    <t>Technická specifikace položky odpovídá příslušné cenové soustavě.</t>
  </si>
  <si>
    <t>11</t>
  </si>
  <si>
    <t>R17411</t>
  </si>
  <si>
    <t>ZÁSYP JAM A RÝH ZEMINOU SE ZHUTNĚNÍM</t>
  </si>
  <si>
    <t>5*1,2+6*10+0,5*0,7*400+0,65*1,2*40+0,35*0,8*55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</si>
  <si>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</si>
  <si>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12</t>
  </si>
  <si>
    <t>18214</t>
  </si>
  <si>
    <t>ÚPRAVA POVRCHŮ SROVNÁNÍM ÚZEMÍ V TL DO 0,25M</t>
  </si>
  <si>
    <t>M2</t>
  </si>
  <si>
    <t>0,5*400+0,65*40+6*2*2</t>
  </si>
  <si>
    <t>13</t>
  </si>
  <si>
    <t>R702212</t>
  </si>
  <si>
    <t>KABELOVÁ CHRÁNIČKA ZEMNÍ DN PŘES 100 DO 200 MM</t>
  </si>
  <si>
    <t>z výkresu č. 101 a TZ</t>
  </si>
  <si>
    <t>1. Položka obsahuje: – proražení otvoru zdivem o průřezu od 0,01 do 0,025m2 – úpravu a začištění omítky po montáži vedení – pomocné mechanismy 2. Položka neobsahuje: – protipožární ucpávku 3. Způsob měření: Udává se počet kusů kompletní konstrukce nebo práce.</t>
  </si>
  <si>
    <t>14</t>
  </si>
  <si>
    <t>R702111</t>
  </si>
  <si>
    <t>KABELOVÝ ŽLAB ZEMNÍ VČETNĚ KRYTU SVĚTLÉ ŠÍŘKY DO 120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</si>
  <si>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 Měří se metr délkový.</t>
  </si>
  <si>
    <t>15</t>
  </si>
  <si>
    <t>R701005</t>
  </si>
  <si>
    <t>VYHLEDÁVACÍ MARKER ZEMNÍ S MOŽNOSTÍ ZÁPISU</t>
  </si>
  <si>
    <t>1. Položka obsahuje: – úprava dna výkopu – položení betonového žlabu / chráničky včetně zakrytí – pomocné mechanismy 2. Položka neobsahuje: X 3. Způsob měření: Udává se počet kusů kompletní konstrukce nebo práce.</t>
  </si>
  <si>
    <t>16</t>
  </si>
  <si>
    <t>709210</t>
  </si>
  <si>
    <t>KŘIŽOVATKA KABELOVÝCH VEDENÍ SE STÁVAJÍCÍ INŽENÝRSKOU SÍTÍ (KABELEM, POTRUBÍM APOD.)</t>
  </si>
  <si>
    <t>17</t>
  </si>
  <si>
    <t>R2911</t>
  </si>
  <si>
    <t>OSTATNÍ POŽADAVKY - GEODETICKÉ ZAMĚŘENÍ</t>
  </si>
  <si>
    <t>HM</t>
  </si>
  <si>
    <t>zahrnuje veškeré náklady spojené s objednatelem požadovanými pracemi</t>
  </si>
  <si>
    <t>Pokládka a montáž</t>
  </si>
  <si>
    <t>18</t>
  </si>
  <si>
    <t>R75A131</t>
  </si>
  <si>
    <t>KABEL METALICKÝ DVOUPLÁŠŤOVÝ DO 12 PÁRŮ - DODÁVKA</t>
  </si>
  <si>
    <t>KMPÁR</t>
  </si>
  <si>
    <t>3*0,005+7*0,9+6*0,01+12*0,2</t>
  </si>
  <si>
    <t>1. Položka obsahuje: – dodání kabelů podle typu od výrobců včetně mimostaveništní dopravy 2. Položka neobsahuje: X 3. Způsob měření: Měří se n-násobky páru vodičů na kilometr.</t>
  </si>
  <si>
    <t>19</t>
  </si>
  <si>
    <t>R75A141</t>
  </si>
  <si>
    <t>KABEL METALICKÝ DVOUPLÁŠŤOVÝ PŘES 12 PÁRŮ - DODÁVKA</t>
  </si>
  <si>
    <t>16*0,26+30*0,13</t>
  </si>
  <si>
    <t>20</t>
  </si>
  <si>
    <t>R75A217</t>
  </si>
  <si>
    <t>ZATAŽENÍ A SPOJKOVÁNÍ KABELŮ DO 12 PÁRŮ - MONTÁŽ</t>
  </si>
  <si>
    <t>1. Položka obsahuje: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– zhotovení kabelové formy v počtu 5 kusů na 1 km kabelu – kontrolní a závěrečné měření na kabelu pro rozvod signalizace, zapojení po měření – dodávka štítku průběhu v počtu 2 ks na 1 km kabelu včetně montáže, montáž označovacího štítku kabelové spojky a kabelové formy, dodávka a montáž kabelových objímek – veškeré potřebné mechanizmy, jejich obsluhu a pořízení všech potřebných materiálů, přesun hmot 2. Položka neobsahuje: X 3. Způsob měření: Měří se n-násobky páru vodičů na kilometr.</t>
  </si>
  <si>
    <t>21</t>
  </si>
  <si>
    <t>R75A227</t>
  </si>
  <si>
    <t>ZATAŽENÍ A SPOJKOVÁNÍ KABELŮ PŘES 12 PÁRŮ - MONTÁŽ</t>
  </si>
  <si>
    <t>22</t>
  </si>
  <si>
    <t>R75A311</t>
  </si>
  <si>
    <t>KABELOVÁ FORMA (UKONČENÍ KABELŮ) PRO KABELY ZABEZPEČOVACÍ DO 12 PÁRŮ</t>
  </si>
  <si>
    <t>z výkresu č. 1000</t>
  </si>
  <si>
    <t>1. Položka obsahuje: – odstranění pláště kabelu, odstranění izolace z konců žil na svorkovnici, zhotovení vodní zábrany, zformování a konečná úprava kabelu – kontrolní a závěrečné měření na kabelu pro rozvod signalizace, zapojení po měření, montáž příchytky a štítku 2. Položka neobsahuje: X 3. Způsob měření: Udává se počet kusů kompletní konstrukce nebo práce.</t>
  </si>
  <si>
    <t>23</t>
  </si>
  <si>
    <t>R75A312</t>
  </si>
  <si>
    <t>KABELOVÁ FORMA (UKONČENÍ KABELŮ) PRO KABELY ZABEZPEČOVACÍ PŘES 12 PÁRŮ</t>
  </si>
  <si>
    <t>24</t>
  </si>
  <si>
    <t>75A321</t>
  </si>
  <si>
    <t>SPOJKA ROVNÁ PRO PLASTOVÉ KABELY S JÁDRY O PRŮMĚRU 1 MM2 DO 12 PÁRŮ</t>
  </si>
  <si>
    <t>25</t>
  </si>
  <si>
    <t>75A322</t>
  </si>
  <si>
    <t>SPOJKA ROVNÁ PRO PLASTOVÉ KABELY S JÁDRY O PRŮMĚRU 1 MM2 PŘES 12 PÁRŮ</t>
  </si>
  <si>
    <t>26</t>
  </si>
  <si>
    <t>742P15</t>
  </si>
  <si>
    <t>OZNAČOVACÍ ŠTÍTEK NA KABEL</t>
  </si>
  <si>
    <t>27</t>
  </si>
  <si>
    <t>75A420</t>
  </si>
  <si>
    <t>OZNAČENÍ KABELŮ ZNAČKOVACÍ KABELOVOU OBJÍMKOU</t>
  </si>
  <si>
    <t>28</t>
  </si>
  <si>
    <t>R75G510</t>
  </si>
  <si>
    <t>ÚLOŽNÁ VEDENÍ MĚŘENÍ A ZKOUŠENÍ STEJNOSMĚRNÉ MĚŘENÍ …</t>
  </si>
  <si>
    <t>PÁR</t>
  </si>
  <si>
    <t>zTZ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</si>
  <si>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</si>
  <si>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29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</si>
  <si>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</si>
  <si>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</si>
  <si>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</si>
  <si>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30</t>
  </si>
  <si>
    <t>75I221</t>
  </si>
  <si>
    <t>KABEL ZEMNÍ DVOUPLÁŠŤOVÝ BEZ PANCÍŘE PRŮMĚRU ŽÍLY 0,8 MM DO 5XN</t>
  </si>
  <si>
    <t>KMČTYŘKA</t>
  </si>
  <si>
    <t>3*0,02</t>
  </si>
  <si>
    <t>31</t>
  </si>
  <si>
    <t>75I22X</t>
  </si>
  <si>
    <t>KABEL ZEMNÍ DVOUPLÁŠŤOVÝ BEZ PANCÍŘE PRŮMĚRU ŽÍLY 0,8 MM - MONTÁŽ</t>
  </si>
  <si>
    <t>32</t>
  </si>
  <si>
    <t>75IH31</t>
  </si>
  <si>
    <t>UKONČENÍ KABELU FORMA KABELOVÁ DÉLKY DO 0,5 M DO 5XN</t>
  </si>
  <si>
    <t>33</t>
  </si>
  <si>
    <t>R75II11</t>
  </si>
  <si>
    <t>SPOJKA PRO CELOPLASTOVÉ KABELY BEZ PANCÍŘE DO 100 ŽIL</t>
  </si>
  <si>
    <t>34</t>
  </si>
  <si>
    <t>R75II1X</t>
  </si>
  <si>
    <t>SPOJKA PRO CELOPLASTOVÉ KABELY BEZ PANCÍŘE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</si>
  <si>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</si>
  <si>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35</t>
  </si>
  <si>
    <t>R75IF21</t>
  </si>
  <si>
    <t>ROZPOJOVACÍ SVORKOVNICE 2/10, 2/8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</si>
  <si>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a práce.</t>
  </si>
  <si>
    <t>36</t>
  </si>
  <si>
    <t>R75IF2X</t>
  </si>
  <si>
    <t>ROZPOJOVACÍ SVORKOVNICE 2/10, 2/8 -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</si>
  <si>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</si>
  <si>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37</t>
  </si>
  <si>
    <t>75IE41</t>
  </si>
  <si>
    <t>SLOUPKOVÝ ROZVADĚČ DO 100 PÁRŮ</t>
  </si>
  <si>
    <t>38</t>
  </si>
  <si>
    <t>75IE4X</t>
  </si>
  <si>
    <t>SLOUPKOVÝ ROZVADĚČ DO 100 PÁRŮ - MONTÁŽ</t>
  </si>
  <si>
    <t>39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</si>
  <si>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</si>
  <si>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</si>
  <si>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 Měří se metr délkový.</t>
  </si>
  <si>
    <t>40</t>
  </si>
  <si>
    <t>R742L12</t>
  </si>
  <si>
    <t>UKONČENÍ DVOU AŽ PĚTIŽÍLOVÉHO KABELU V ROZVADĚČI NEBO NA PŘÍSTROJI OD 4 DO 16 MM2</t>
  </si>
  <si>
    <t>1. Položka obsahuje: – všechny práce spojené s úpravou kabelů pro montáž včetně veškerého příslušentsví 2. Položka neobsahuje: X 3. Způsob měření: Udává se počet kusů kompletní konstrukce nebo práce.</t>
  </si>
  <si>
    <t>41</t>
  </si>
  <si>
    <t>R75IJ12</t>
  </si>
  <si>
    <t>MĚŘENÍ A ZKOUŠENÍ SDĚLOVACÍCH A SILOVÝCH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</si>
  <si>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</si>
  <si>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42</t>
  </si>
  <si>
    <t>R741911</t>
  </si>
  <si>
    <t>UZEMŇOVACÍ VODIČ V ZEMI FEZN DO 120 MM2</t>
  </si>
  <si>
    <t>z výkresu č. 1000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</si>
  <si>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 Měří se metr délkový.</t>
  </si>
  <si>
    <t>43</t>
  </si>
  <si>
    <t>R741B11</t>
  </si>
  <si>
    <t>ZEMNÍCÍ TYČ FEZN DÉLKY DO 2 M</t>
  </si>
  <si>
    <t>1. Položka obsahuje: – přípravu podkladu pro osazení – spojování – ochranný nátěr spoje dle příslušných norem 2. Položka neobsahuje: X 3. Způsob měření: Udává se počet kusů kompletní konstrukce nebo práce.</t>
  </si>
  <si>
    <t>44</t>
  </si>
  <si>
    <t>R75C881</t>
  </si>
  <si>
    <t>MEZIKOLEJOVÁ LANOVÁ PROPOJKA (DO 3 LAN DO DÉLKY 7 M) - DODÁVKA</t>
  </si>
  <si>
    <t>Technická specifikace položky odpovídá příslušné cenové soustavě</t>
  </si>
  <si>
    <t>45</t>
  </si>
  <si>
    <t>75C887</t>
  </si>
  <si>
    <t>MEZIKOLEJOVÁ LANOVÁ PROPOJKA (DO 3 LAN DO DÉLKY 7 M) - MONTÁŽ</t>
  </si>
  <si>
    <t>Zabezpečovací zařízení - vnitřní</t>
  </si>
  <si>
    <t>46</t>
  </si>
  <si>
    <t>75B421</t>
  </si>
  <si>
    <t>STOJANOVÁ ŘADA PRO 2 STOJANY - DODÁVKA</t>
  </si>
  <si>
    <t>z výkresu č 501 a TZ</t>
  </si>
  <si>
    <t>47</t>
  </si>
  <si>
    <t>75B427</t>
  </si>
  <si>
    <t>STOJANOVÁ ŘADA PRO 2 STOJANY - MONTÁŽ</t>
  </si>
  <si>
    <t>48</t>
  </si>
  <si>
    <t>R75B6M1</t>
  </si>
  <si>
    <t>BEZÚDRŽBOVÁ BATERIE 24 V/250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</si>
  <si>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</si>
  <si>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49</t>
  </si>
  <si>
    <t>75B6T7</t>
  </si>
  <si>
    <t>BATERIE - MONTÁŽ</t>
  </si>
  <si>
    <t>50</t>
  </si>
  <si>
    <t>R75B633</t>
  </si>
  <si>
    <t>MĚNIČ AC/DC 230/24 S FUNKCÍ DOBÍJEČE - DODÁVKA, MONTÁŽ</t>
  </si>
  <si>
    <t>Měnič AC/DC 230/24 s funkcí dobíječe - dodávka, montáž</t>
  </si>
  <si>
    <t>51</t>
  </si>
  <si>
    <t>746771</t>
  </si>
  <si>
    <t>MĚNIČ DC/DC DO 20 A</t>
  </si>
  <si>
    <t>52</t>
  </si>
  <si>
    <t>R632650</t>
  </si>
  <si>
    <t>ZÁZNAMOVÉ ZAŘÍZENÍ - DODÁVKA A MONTÁŽ</t>
  </si>
  <si>
    <t>53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</si>
  <si>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</si>
  <si>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</si>
  <si>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</si>
  <si>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54</t>
  </si>
  <si>
    <t>R75B561</t>
  </si>
  <si>
    <t>DODÁVKA 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</si>
  <si>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</si>
  <si>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55</t>
  </si>
  <si>
    <t>R75B567</t>
  </si>
  <si>
    <t>MONTÁŽ 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</si>
  <si>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</si>
  <si>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56</t>
  </si>
  <si>
    <t>75B471</t>
  </si>
  <si>
    <t>KABELOVÝ ROŠT VODOROVNÝ - DODÁVKA</t>
  </si>
  <si>
    <t>57</t>
  </si>
  <si>
    <t>75B477</t>
  </si>
  <si>
    <t>KABELOVÝ ROŠT VODOROVNÝ - MONTÁŽ</t>
  </si>
  <si>
    <t>58</t>
  </si>
  <si>
    <t>R744121</t>
  </si>
  <si>
    <t>ROZVODNICE NN MODULÁRNÍ, MIN. IP 55, TŘÍDA IZOLACE II, DO 24 MODULŮ</t>
  </si>
  <si>
    <t>1. Položka obsahuje: – přípravu podkladu pro osazení vč. upevňovacího materiálu – veškerý podružný a pomocný materiál ( včetně můstků, vnitřních propojů-vodičů a pod ), nosnou konstrukci, kotevní a spojovací prvky – provedení zkoušek, dodání předepsaných zkoušek, revizí a atestů 2. Položka neobsahuje: – přístrojové vybavení ( jističe, stykače apod. ) 3. Způsob měření: Udává se počet kusů kompletní konstrukce nebo práce.</t>
  </si>
  <si>
    <t>59</t>
  </si>
  <si>
    <t>R75E1B7</t>
  </si>
  <si>
    <t>ÚPRAVA STANIČNÍHO ZABEZPEČOVACÍHO ZAŘÍZENÍ</t>
  </si>
  <si>
    <t>60</t>
  </si>
  <si>
    <t>R746698</t>
  </si>
  <si>
    <t>VYBAVENÍ DOMKU - NÁBYTEK - DODÁVKA A MONTÁŽ</t>
  </si>
  <si>
    <t>Zabezp.zařízení - venkovní</t>
  </si>
  <si>
    <t>61</t>
  </si>
  <si>
    <t>R75D161</t>
  </si>
  <si>
    <t>RELÉOVÝ DOMEK (DO 9 M2) PREFABRIKOVANÝ, IZOLOVANÝ, S VNITŘNÍ KABELIZACÍ - DODÁVKA</t>
  </si>
  <si>
    <t>z výkresů č. 101, 1000 a TZ</t>
  </si>
  <si>
    <t>1. Položka obsahuje: – dodávka reléového domku prefabrikovaného, izolovaného, s klimatizací a vnitřní kabelizací, doprava do staveništního skladu – dodávku reléového domku prefabrikovaného, izolovaného, s klimatizací a vnitřní kabelizací včetně pomocného materiálu, dopravu do staveništního skladu 2. Položka neobsahuje: X 3. Způsob měření: Udává se počet kusů kompletní konstrukce nebo práce.</t>
  </si>
  <si>
    <t>62</t>
  </si>
  <si>
    <t>75D167</t>
  </si>
  <si>
    <t>RELÉOVÝ DOMEK (DO 9 M2) PREFABRIKOVANÝ - MONTÁŽ</t>
  </si>
  <si>
    <t>63</t>
  </si>
  <si>
    <t>R743B51</t>
  </si>
  <si>
    <t>PANEL MÍSTNÍHO OVLÁDÁNÍ</t>
  </si>
  <si>
    <t>z výkresů č. 200, 1000 a TZ</t>
  </si>
  <si>
    <t>Dodávka a montáž panelu místního ovládání přejezdu</t>
  </si>
  <si>
    <t>64</t>
  </si>
  <si>
    <t>75IEC1</t>
  </si>
  <si>
    <t>VENKOVNÍ TELEFONNÍ OBJEKT NA SLOUPKU</t>
  </si>
  <si>
    <t>65</t>
  </si>
  <si>
    <t>75IECX</t>
  </si>
  <si>
    <t>VENKOVNÍ TELEFONNÍ OBJEKT - MONTÁŽ</t>
  </si>
  <si>
    <t>66</t>
  </si>
  <si>
    <t>744231</t>
  </si>
  <si>
    <t>KABELOVÁ SKŘÍŇ VENKOVNÍ SPOLEČNÁ PŘÍSTROJOVÁ PRO PŘEJEZDY</t>
  </si>
  <si>
    <t>67</t>
  </si>
  <si>
    <t>R743EF</t>
  </si>
  <si>
    <t>SOKL PRO ROZVADĚČE  VČ. ZÁKLADOVÉHO DÍLU</t>
  </si>
  <si>
    <t>Dodávka a montáž: Sokl pro rozvaděče, vč. základového dílu</t>
  </si>
  <si>
    <t>68</t>
  </si>
  <si>
    <t>R75D211</t>
  </si>
  <si>
    <t>VÝSTRAŽNÍK SE ZÁVOROU, 1 SKŘÍŇ - DODÁVKA</t>
  </si>
  <si>
    <t>z výkresů č. 101, 200, 1000 a TZ</t>
  </si>
  <si>
    <t>69</t>
  </si>
  <si>
    <t>R75D217</t>
  </si>
  <si>
    <t>VÝSTRAŽNÍK SE ZÁVOROU, 1 SKŘÍŇ - MONTÁŽ</t>
  </si>
  <si>
    <t>Počítače náprav</t>
  </si>
  <si>
    <t>70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</si>
  <si>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</si>
  <si>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</si>
  <si>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</si>
  <si>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71</t>
  </si>
  <si>
    <t>75C917</t>
  </si>
  <si>
    <t>SNÍMAČ POČÍTAČE NÁPRAV - MONTÁŽ</t>
  </si>
  <si>
    <t>72</t>
  </si>
  <si>
    <t>R75C931</t>
  </si>
  <si>
    <t>SKŘÍŇ S POČÍTAČI NÁPRAV 10 BODŮ/6 ÚSEKŮ - DODÁVKA</t>
  </si>
  <si>
    <t>1. Položka obsahuje: – dodávka skříně s počítači náprav 10 bodů/6 úseků včetně potřebného pomocného materiálu a dopravy do staveništního skladu – dodávku skříně s počítači náprav 10 bodů/6 úseků do stavědlové ústředny včetně skříně podle určení a pomocného materiálu, dopravu do staveništního skladu 2. Položka neobsahuje: X 3. Způsob měření: Udává se počet kusů kompletní konstrukce nebo práce.</t>
  </si>
  <si>
    <t>73</t>
  </si>
  <si>
    <t>R75C937</t>
  </si>
  <si>
    <t>SKŘÍŇ S POČÍTAČI NÁPRAV 10 BODŮ/6 ÚSEKŮ - MONTÁŽ</t>
  </si>
  <si>
    <t>1. Položka obsahuje: – montáž skříně s počítači náprav 10 bodů/6 úseků, zapojení, přezkoušení – montáž skříně s počítači náprav 10 bodů/6 úseků se všemi pomocnými a doplňujícími pracemi a součástmi, případné použití mechanizmů, včetně dopravy ze skladu k místu montáže 2. Položka neobsahuje: X 3. Způsob měření: Udává se počet kusů kompletní konstrukce nebo práce.</t>
  </si>
  <si>
    <t>D</t>
  </si>
  <si>
    <t>Demontáže</t>
  </si>
  <si>
    <t>74</t>
  </si>
  <si>
    <t>R75D168</t>
  </si>
  <si>
    <t>DEMONTÁŽ VNITŘNÍHO VYBAVENÍ RD</t>
  </si>
  <si>
    <t>Demontáž vnitřního vybavení RD</t>
  </si>
  <si>
    <t>75</t>
  </si>
  <si>
    <t>75D228</t>
  </si>
  <si>
    <t>VÝSTRAŽNÍK BEZ ZÁVORY, 1 SKŘÍŇ - DEMONTÁŽ</t>
  </si>
  <si>
    <t>76</t>
  </si>
  <si>
    <t>R75D292</t>
  </si>
  <si>
    <t>DEMONTÁŽ VÝSTRAŽNÉHO KŘÍŽE</t>
  </si>
  <si>
    <t>DEMONTÁŽ - výstražný kříž</t>
  </si>
  <si>
    <t>77</t>
  </si>
  <si>
    <t>R75D118</t>
  </si>
  <si>
    <t>SKŘÍŇ LOGIKY RELÉOVÉHO PŘEJEZDOVÉHO ZABEZPEČOVACÍHO ZAŘÍZENÍ - DEMONTÁŽ</t>
  </si>
  <si>
    <t>1. Položka obsahuje: – demontáž skříně logiky reléového přejezdového zabezpečovacího zařízení včetně odpojení od kabelových rozvodů – demontáž skříně logiky reléového přejezdového zabezpečovacího zařízení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</si>
  <si>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78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</si>
  <si>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</si>
  <si>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</si>
  <si>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</si>
  <si>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</si>
  <si>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79</t>
  </si>
  <si>
    <t>R15140</t>
  </si>
  <si>
    <t>POPLATKY ZA LIKVIDACŮ ODPADŮ NEKONTAMINOVANÝCH - 17 01 01 BETON Z DEMOLIC OBJEKTŮ, ZÁKLADŮ TV</t>
  </si>
  <si>
    <t>80</t>
  </si>
  <si>
    <t>R15310</t>
  </si>
  <si>
    <t>POPLATKY ZA LIKVIDACŮ ODPADŮ NEKONTAMINOVANÝCH - 16 02 14 ELEKTROŠROT (VYŘAZENÁ EL. ZAŘÍZENÍ A PŘÍSTR. - AL, CU A VZ. KOVY)</t>
  </si>
  <si>
    <t>81</t>
  </si>
  <si>
    <t>R746Z92</t>
  </si>
  <si>
    <t>DEMONTÁŽ - ODVOZ (NA LIKVIDACI ODPADŮ NEBO JINÉ URČENÉ MÍSTO)</t>
  </si>
  <si>
    <t>tkm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</si>
  <si>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tun vybouraného materiálu v původním stavu a jednotlivých</t>
  </si>
  <si>
    <t>OST</t>
  </si>
  <si>
    <t>Regulace, zkoušky</t>
  </si>
  <si>
    <t>82</t>
  </si>
  <si>
    <t>R29611</t>
  </si>
  <si>
    <t>OSTATNÍ POŽADAVKY - ODBORNÝ DOZOR</t>
  </si>
  <si>
    <t>HOD</t>
  </si>
  <si>
    <t>zahrnuje veškeré náklady spojené s objednatelem požadovaným dozorem</t>
  </si>
  <si>
    <t>83</t>
  </si>
  <si>
    <t>75E137</t>
  </si>
  <si>
    <t>PŘEZKOUŠENÍ VLAKOVÝCH CEST</t>
  </si>
  <si>
    <t>84</t>
  </si>
  <si>
    <t>75E197</t>
  </si>
  <si>
    <t>PŘÍPRAVA A CELKOVÉ ZKOUŠKY PŘEJEZDOVÉHO ZABEZPEČOVACÍHO ZAŘÍZENÍ PRO JEDNU KOLEJ</t>
  </si>
  <si>
    <t>85</t>
  </si>
  <si>
    <t>R75E1C7</t>
  </si>
  <si>
    <t>PROTOKOL UTZ</t>
  </si>
  <si>
    <t>1. Položka obsahuje: – protokol autorizovanou osobou podle požadavku ČSN, včetně hodnocení 2. Položka neobsahuje: X 3. Způsob měření: Udává se počet kusů kompletní konstrukce nebo práce.</t>
  </si>
  <si>
    <t>86</t>
  </si>
  <si>
    <t>75E127</t>
  </si>
  <si>
    <t>CELKOVÁ PROHLÍDKA ZAŘÍZENÍ A VYHOTOVENÍ REVIZNÍ ZPRÁVY</t>
  </si>
  <si>
    <t>87</t>
  </si>
  <si>
    <t>REGULACE A ZKOUŠENÍ ZABEZPEČOVACÍHO ZAŘÍZENÍ</t>
  </si>
  <si>
    <t>1. Položka obsahuje: – zajištění a provedení čiností určenných položkou včetně dodávky potřebného pomocného materiálu a dopravy na místo určení – provedení zkušebního provozu se všemi pomocnými a doplňujícími pracemi a součástmi, případné použití mechanizmů 2. Položka neobsahuje: X 3. Způsob měření: Udává se počet hodin provádění dozoru, revize nebo práce.</t>
  </si>
  <si>
    <t>88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</si>
  <si>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</si>
  <si>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</si>
  <si>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</si>
  <si>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</si>
  <si>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</si>
  <si>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</si>
  <si>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</si>
  <si>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</si>
  <si>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</si>
  <si>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</si>
  <si>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</si>
  <si>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</si>
  <si>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</si>
  <si>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</si>
  <si>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</si>
  <si>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</si>
  <si>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</si>
  <si>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</si>
  <si>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</si>
  <si>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</si>
  <si>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</si>
  <si>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</si>
  <si>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</si>
  <si>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</si>
  <si>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</si>
  <si>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</si>
  <si>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</si>
  <si>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</si>
  <si>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</si>
  <si>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</si>
  <si>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</si>
  <si>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</si>
  <si>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</si>
  <si>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</si>
  <si>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</si>
  <si>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</si>
  <si>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</si>
  <si>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</si>
  <si>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01</t>
  </si>
  <si>
    <t>Železniční svršek - přejezd v km 6,240</t>
  </si>
  <si>
    <t>SO 01</t>
  </si>
  <si>
    <t>R528331</t>
  </si>
  <si>
    <t>KOLEJ 49 E1, ROZD. "U", BEZSTYKOVÁ, PR. BET. PODKLADNICOVÝ, UP. PRUŽNÉ</t>
  </si>
  <si>
    <t>z výkresů č. 3, 4, 5 a TZ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</si>
  <si>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 3. Způsob měření:</t>
  </si>
  <si>
    <t>R541521</t>
  </si>
  <si>
    <t>PODÉLNÝ POSUN BETONOVÉHO PRAŽCE V OSE KOLEJE</t>
  </si>
  <si>
    <t>1. Položka obsahuje: – odkopání kolejového lože na úroveň ložné plochy pražců – povolení upevňovadel – posunutí pražce do nové polohy – utažení upevňovadel, popř. náhradu poškozených upevňovacích prvků a podložek za užité nebo nové – nahrnutí kolejového lože zpět včetně zhutnění – směrovou a výškovou úpravu koleje – příplatky za ztížené podmínky při práci v koleji, např. překážky po stranách koleje, práci v tunelu ap. 2. Položka neobsahuje: – případné doplnění štěrkového lože 3. Způsob měření: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</si>
  <si>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</si>
  <si>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</si>
  <si>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</si>
  <si>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</si>
  <si>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</si>
  <si>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 Měří se objem kolejového lože v projektovaném profilu.</t>
  </si>
  <si>
    <t>R513550</t>
  </si>
  <si>
    <t>KOLEJOVÉ LOŽE - DOPLNĚNÍ Z KAMENIVA HRUBÉHO DRCENÉHO (ŠTĚRK)</t>
  </si>
  <si>
    <t>z výkresů č. 3, 5 a TZ</t>
  </si>
  <si>
    <t>R542121</t>
  </si>
  <si>
    <t>SMĚROVÉ A VÝŠKOVÉ VYROVNÁNÍ KOLEJE NA PRAŽCÍCH BETONOVÝCH DO 0,05 M</t>
  </si>
  <si>
    <t>z výkresu č.6 a TZ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</si>
  <si>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 Měří se délka koleje ve smyslu ČSN 73 6360, tj. v ose koleje.</t>
  </si>
  <si>
    <t>R541121</t>
  </si>
  <si>
    <t>ROZŠÍŘENÍ ROZCHODU KOLEJE</t>
  </si>
  <si>
    <t>ROZŠÍŘENÍ ROZCHODU KOLEJE O 4MM V MÍSTĚ OBLOUKU - DODÁVKA VEŠKERÉHO POMOCNÉHO MATERIÁLU, KOMPLETNÍ MONTÁŽ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</si>
  <si>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</si>
  <si>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</si>
  <si>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</si>
  <si>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</si>
  <si>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</si>
  <si>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</si>
  <si>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R549510</t>
  </si>
  <si>
    <t>ŘEZÁNÍ KOLEJNIC BEZ OHLEDU NA TVAR</t>
  </si>
  <si>
    <t>z výkresů č. 3, 4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</si>
  <si>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práce.</t>
  </si>
  <si>
    <t>545121</t>
  </si>
  <si>
    <t>SVAR KOLEJNIC (STEJNÉHO TVARU) 49 E1, T JEDNOTLIVĚ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</si>
  <si>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</si>
  <si>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</si>
  <si>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</si>
  <si>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</si>
  <si>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</si>
  <si>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</si>
  <si>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</si>
  <si>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</si>
  <si>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</si>
  <si>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</si>
  <si>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R549210</t>
  </si>
  <si>
    <t>PRAŽCOVÁ KOTVA V NOVĚ ZŘIZOVANÉ KOLEJI</t>
  </si>
  <si>
    <t>1. Položka obsahuje: – dodávku a montáž pražcové kotvy – případné odhrabání štěrku v místě zabudování pražcové kotvy bez ohledu na ulehlost – po dokončení montáže navrácení štěrku na původní místo a uvedení koleje do normového stavu – příplatky za ztížené podmínky při práci v koleji, např. překážky po stranách koleje, práci v tunelu ap. 2. Položka neobsahuje: X 3. Způsob měření:</t>
  </si>
  <si>
    <t>R5901015020</t>
  </si>
  <si>
    <t>MĚŘENÍ PROSTOROVÉ POLOHY KOLEJE  (APK),  VČ TECHNICKÉHO PROJEKTU</t>
  </si>
  <si>
    <t>R923471</t>
  </si>
  <si>
    <t>SKLONOVNÍK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</si>
  <si>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</si>
  <si>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</si>
  <si>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</si>
  <si>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</si>
  <si>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</si>
  <si>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</si>
  <si>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</si>
  <si>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R965021</t>
  </si>
  <si>
    <t>ODSTRANĚNÍ KOLEJOVÉHO LOŽE A DRÁŽNÍCH STEZEK - ODVOZ NA SKLÁDKU</t>
  </si>
  <si>
    <t>m3.km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</si>
  <si>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</si>
  <si>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R965851</t>
  </si>
  <si>
    <t>DEMONTÁŽ ZAJIŠŤOVACÍ ZNAČKY</t>
  </si>
  <si>
    <t>1. Položka obsahuje: – demontáž zajišťovací značky z jakékoliv nosné konstrukce – případnou demontáž sloupku včetně základu, konzoly a jiné drobné nosné konstrukce – naložení vybouraného materiálu na dopravní prostředek 2. Položka neobsahuje: – odvoz vybouraného materiálu do skladu nebo na likvidaci – poplatky za likvidaci odpadů, nacení se položkami ze ssd 0 3. Způsob měření:</t>
  </si>
  <si>
    <t>965852</t>
  </si>
  <si>
    <t>DEMONTÁŽ ZAJIŠŤOVACÍ ZNAČKY - ODVOZ (NA LIKVIDACI ODPADŮ NEBO JINÉ URČENÉ MÍSTO)</t>
  </si>
  <si>
    <t>R965114</t>
  </si>
  <si>
    <t>DEMONTÁŽ KOLEJE NA BETONOVÝCH PRAŽCÍCH ROZEBRÁNÍM DO SOUČÁSTÍ, VČ. BET. PRAŽCŮ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</si>
  <si>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</si>
  <si>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</si>
  <si>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</si>
  <si>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</t>
  </si>
  <si>
    <t>R15150</t>
  </si>
  <si>
    <t>POPLATKY ZA LIKVIDACŮ ODPADŮ NEKONTAMINOVANÝCH - 17 05 08 ŠTĚRK Z KOLEJIŠTĚ (ODPAD PO RECYKLACI)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</si>
  <si>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</si>
  <si>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LIKVIDACŮ ODPADŮ NEKONTAMINOVANÝCH - 17 04 05 ŽELEZNÝ ŠROT - KONSTRUKCE, STOŽÁRY, KOLEJ.</t>
  </si>
  <si>
    <t>R15210</t>
  </si>
  <si>
    <t>POPLATKY ZA LIKVIDACŮ ODPADŮ NEKONTAMINOVANÝCH - 17 01 01 ŽELEZNIČNÍ PRAŽCE BETONOVÉ</t>
  </si>
  <si>
    <t>OSTATNÍ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</si>
  <si>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</si>
  <si>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E.1.1.2</t>
  </si>
  <si>
    <t>Železniční spodek</t>
  </si>
  <si>
    <t xml:space="preserve">  SO 02</t>
  </si>
  <si>
    <t>Železniční spodek - přejezd v km 6,240</t>
  </si>
  <si>
    <t>SO 02</t>
  </si>
  <si>
    <t>R132738</t>
  </si>
  <si>
    <t>HLOUBENÍ RÝH ŠÍŘ DO 2M PAŽ I NEPAŽ TŘ. I, ODVOZ DO 20KM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</si>
  <si>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</si>
  <si>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R212635</t>
  </si>
  <si>
    <t>TRATIVODY KOMPL Z TRUB Z PLAST HM DN DO 150MM, RÝHA TŘ I</t>
  </si>
  <si>
    <t>z výkresů č. 3, 4, 5, 6 a TZ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</si>
  <si>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</si>
  <si>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89516</t>
  </si>
  <si>
    <t>DRENÁŽNÍ VÝUSŤ Z BETON DÍLCŮ</t>
  </si>
  <si>
    <t>z výkresů č. 3 a TZ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</si>
  <si>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</si>
  <si>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</si>
  <si>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</si>
  <si>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R91710</t>
  </si>
  <si>
    <t>OBRUBY Z BETONOVÝCH PALISÁD</t>
  </si>
  <si>
    <t>z výkresů č. 3  a TZ</t>
  </si>
  <si>
    <t>Položka zahrnuje: dodání a pokládku betonových palisád o rozměrech předepsaných zadávací dokumentací betonové lože i boční betonovou opěrku.</t>
  </si>
  <si>
    <t>12931</t>
  </si>
  <si>
    <t>ČIŠTĚNÍ PŘÍKOPŮ OD NÁNOSU DO 0,25M3/M</t>
  </si>
  <si>
    <t>12940</t>
  </si>
  <si>
    <t>ČIŠTĚNÍ RÁMOVÝCH A KLENBOVÝCH PROPUSTŮ OD NÁNOSŮ</t>
  </si>
  <si>
    <t>93852</t>
  </si>
  <si>
    <t>OČIŠTĚNÍ BETON KONSTR OD VEGETACE</t>
  </si>
  <si>
    <t>R78381</t>
  </si>
  <si>
    <t>NÁTĚR BETONOVÝCH KONSTRUKCÍ  S IMPREGNACÍ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</si>
  <si>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</si>
  <si>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</si>
  <si>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</si>
  <si>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</si>
  <si>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</si>
  <si>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</si>
  <si>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 Měří se metr krychlový.</t>
  </si>
  <si>
    <t>18110</t>
  </si>
  <si>
    <t>ÚPRAVA PLÁNĚ SE ZHUTNĚNÍM V HORNINĚ TŘ. I</t>
  </si>
  <si>
    <t>z výkresů č. 5 a TZ</t>
  </si>
  <si>
    <t>R18214A</t>
  </si>
  <si>
    <t>TERÉNNÍ ÚPRAVY, REPROFILACE PŘÍKOPU</t>
  </si>
  <si>
    <t>položka zahrnuje úpravu terénu do požadovaného profilu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</si>
  <si>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</si>
  <si>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</si>
  <si>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</si>
  <si>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VÝPLŇOVÉ VRSTVY Z HRUBÉHO KAMENIVA  FR. 4/8</t>
  </si>
  <si>
    <t>VÝPLŇOVÉ VRSTVY Z HRUBÉHO KAMENIVA  FR. 4/8 - DODÁVKA A ULOŽENÍ</t>
  </si>
  <si>
    <t>VÝPLŇOVÉ VRSTVY Z HRUBÉHO KAMENIVA  FR. 16/32</t>
  </si>
  <si>
    <t>VÝPLŇOVÉ VRSTVY Z HRUBÉHO KAMENIVA  FR. 16/32 - DODÁVKA A ULOŽENÍ</t>
  </si>
  <si>
    <t>VÝPLŇOVÉ VRSTVY Z HRUBÉHO KAMENIVA  FR. 32/63</t>
  </si>
  <si>
    <t>VÝPLŇOVÉ VRSTVY Z HRUBÉHO KAMENIVA  FR. 32/63 - DODÁVKA A ULOŽENÍ</t>
  </si>
  <si>
    <t>R894846</t>
  </si>
  <si>
    <t>ŠACHTY KANALIZAČNÍ PLASTOVÉ D 400MM, VČ. POCHOZÍHO POKLOPU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</si>
  <si>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</si>
  <si>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18241</t>
  </si>
  <si>
    <t>ZALOŽENÍ TRÁVNÍKU RUČNÍM VÝSEVEM</t>
  </si>
  <si>
    <t>91228</t>
  </si>
  <si>
    <t>SMĚROVÉ SLOUPKY Z PLAST HMOT VČETNĚ ODRAZNÉHO PÁSKU</t>
  </si>
  <si>
    <t>21461</t>
  </si>
  <si>
    <t>SEPARAČNÍ GEOTEXTILIE</t>
  </si>
  <si>
    <t>R78312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</si>
  <si>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</si>
  <si>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</t>
  </si>
  <si>
    <t>21361</t>
  </si>
  <si>
    <t>DRENÁŽNÍ VRSTVY Z GEOTEXTILIE</t>
  </si>
  <si>
    <t>R93331</t>
  </si>
  <si>
    <t>STATICKÁ ZATĚŽOVACÍ ZKOUŠKA</t>
  </si>
  <si>
    <t>ZATĚŽOVACÍ ZKOUŠKA ZEMNÍ PLÁNĚ</t>
  </si>
  <si>
    <t>18331</t>
  </si>
  <si>
    <t>SADOVNICKÉ OBDĚLÁNÍ PŮDY</t>
  </si>
  <si>
    <t>Ostatní práce, demontáže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</si>
  <si>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</si>
  <si>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</si>
  <si>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ODSTRANĚNÍ KONSTRUKČNÍ VRSTVY TĚLESA ZE ŽELEZNIČNÍHO SPODKU ZE ŠTĚRKODRTI - ODVOZ NA SKLÁDKU</t>
  </si>
  <si>
    <t>t.km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</si>
  <si>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</si>
  <si>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ODSTRANĚNÍ NÁTĚRU A NEČISTOT ZE ZÁBRADLÍ</t>
  </si>
  <si>
    <t>R709691</t>
  </si>
  <si>
    <t>M3KM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</si>
  <si>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</t>
  </si>
  <si>
    <t>POPLATKY ZA LIKVIDACŮ ODPADŮ NEKONTAMINOVANÝCH - 17 05 04  VYTĚŽENÉ ZEMINY A HORNINY -  I. TŘÍDA TĚŽITELNOSTI</t>
  </si>
  <si>
    <t>POPLATKY ZA LIKVIDACŮ ODPADŮ NEKONTAMINOVANÝCH - 17 05 08 ŠTĚRK Z KOLEJIŠTĚ</t>
  </si>
  <si>
    <t>OST.1</t>
  </si>
  <si>
    <t>E.1.3</t>
  </si>
  <si>
    <t>Železniční přejezdy</t>
  </si>
  <si>
    <t xml:space="preserve">  SO 03</t>
  </si>
  <si>
    <t>Rekonstrukce přejezdu v km 6,240</t>
  </si>
  <si>
    <t>SO 03</t>
  </si>
  <si>
    <t>Komunikace</t>
  </si>
  <si>
    <t>R56330</t>
  </si>
  <si>
    <t>VOZOVKOVÉ VRSTVY ZE ŠTĚRKODRTI</t>
  </si>
  <si>
    <t>z výkresů č.  3, 4,  6, 8 a TZ</t>
  </si>
  <si>
    <t>572211</t>
  </si>
  <si>
    <t>SPOJOVACÍ POSTŘIK Z ASFALTU DO 0,5KG/M2</t>
  </si>
  <si>
    <t>R574A04</t>
  </si>
  <si>
    <t>ASFALTOVÝ BETON PRO OBRUSNÉ VRSTVY ACO 11+, 11S</t>
  </si>
  <si>
    <t>z výkresů č.  5, 6, 8 a TZ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</si>
  <si>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</si>
  <si>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R574D08</t>
  </si>
  <si>
    <t>ASFALTOVÝ BETON PRO LOŽNÍ VRSTVY MODIFIK ACL 22+, 22S</t>
  </si>
  <si>
    <t>z výkresů č.  5 a TZ</t>
  </si>
  <si>
    <t>R574F07</t>
  </si>
  <si>
    <t>ASFALTOVÝ BETON PRO PODKLADNÍ VRSTVY MODIFIK ACP 22+, 22S</t>
  </si>
  <si>
    <t>R574I04</t>
  </si>
  <si>
    <t>ASFALTOVÝ KOBEREC MASTIXOVÝ SMA 11+, 11S</t>
  </si>
  <si>
    <t>56310</t>
  </si>
  <si>
    <t>VOZOVKOVÉ VRSTVY Z MECHANICKY ZPEVNĚNÉHO KAMENIVA</t>
  </si>
  <si>
    <t>ASFALTOVÁ SMĚS S VYSOKÝM OBSAHEM R-MAT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</si>
  <si>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 
pod.</t>
  </si>
  <si>
    <t>58920</t>
  </si>
  <si>
    <t>VÝPLŇ SPAR MODIFIKOVANÝM ASFALTEM</t>
  </si>
  <si>
    <t>z výkresů č.  3 a TZ</t>
  </si>
  <si>
    <t>R917223</t>
  </si>
  <si>
    <t>SILNIČNÍ A CHODNÍKOVÉ OBRUBY Z BETONOVÝCH OBRUBNÍKŮ ŠÍŘ 100MM</t>
  </si>
  <si>
    <t>z výkresů č. 3, 6 a TZ</t>
  </si>
  <si>
    <t>Položka zahrnuje: dodání a pokládku betonových obrubníků o rozměrech předepsaných zadávací dokumentací betonové lože i boční betonovou opěrku.</t>
  </si>
  <si>
    <t>93818</t>
  </si>
  <si>
    <t>OČIŠTĚNÍ ASFALT VOZOVEK ZAMETENÍM</t>
  </si>
  <si>
    <t>Provizorní komunikace</t>
  </si>
  <si>
    <t>z výkresů č. 7 a TZ</t>
  </si>
  <si>
    <t>R58301</t>
  </si>
  <si>
    <t>KRYT ZE SINIČNÍCH DÍLCŮ (PANELŮ) TL 150MM</t>
  </si>
  <si>
    <t>113468</t>
  </si>
  <si>
    <t>ODSTRAN KRYTU ZPEVNĚNÝCH PLOCH ZE SILNIČ DÍLCŮ VČET PODKL, ODVOZ DO 20KM</t>
  </si>
  <si>
    <t>Ost</t>
  </si>
  <si>
    <t>111208</t>
  </si>
  <si>
    <t>ODSTRANĚNÍ KŘOVIN S ODVOZEM DO 20KM</t>
  </si>
  <si>
    <t>112048</t>
  </si>
  <si>
    <t>KÁCENÍ STROMŮ D KMENE DO 0,3M S ODSTRANĚNÍM PAŘEZŮ, ODVOZ DO 20KM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</si>
  <si>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</t>
  </si>
  <si>
    <t>112018</t>
  </si>
  <si>
    <t>KÁCENÍ STROMŮ D KMENE DO 0,5M S ODSTRANĚNÍM PAŘEZŮ, ODVOZ DO 20KM</t>
  </si>
  <si>
    <t>27211</t>
  </si>
  <si>
    <t>ZÁKLADY Z DÍLCŮ BETONOVÝCH</t>
  </si>
  <si>
    <t>z výkresů č. 5, 8 a TZ</t>
  </si>
  <si>
    <t>z výkresů č. 6, 8 a TZ</t>
  </si>
  <si>
    <t>R31811</t>
  </si>
  <si>
    <t>ZÁVĚRNÁ ZÍDKA Z DÍLCŮ BETON - DODÁVKA A MONTÁŽ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</si>
  <si>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</si>
  <si>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R921910</t>
  </si>
  <si>
    <t>PRAHOVÁ VPUSŤ</t>
  </si>
  <si>
    <t>1. Položka obsahuje:  
 – dodání prahové vpusti včetně betonového lože  
 – montáž prahové vpusti na místě při přerušení železničního a silničního provozu  
 – ukončení čel prahové vpusti betonovou směsí (včetně bednicích prostřeků), popř. jiným způsobem  
 – atypická provedení, směrové zlomy, vpusti včetně napojení na odvodňovací potrubí ap.  
 – příplatky za ztížené podmínky vyskytující se při zřízení kolejových vah, např. za překážky na straně koleje ap.  
2. Položka neobsahuje:  
 – odvodňovací nebo kanalizační přípojku  
 – zemní práce  
 – hutnění podloží  
 – zřízení, pronájem a odstranění dopravního značení objízdné trasy  
3. Způsob měření:  
Měří se metr délkový.</t>
  </si>
  <si>
    <t>17360</t>
  </si>
  <si>
    <t>ZEMNÍ KRAJNICE A DOSYPÁVKY Z HORNIN KAMENITÝCH</t>
  </si>
  <si>
    <t>R915111</t>
  </si>
  <si>
    <t>ÚPRAVA VODOROVNÉHO DOPRAVNÍHO ZNAČENÍ</t>
  </si>
  <si>
    <t>zahrnuje odstranění, dodávky i montáže značení předepsaným způsobem provedení a odklizení vzniklé suti</t>
  </si>
  <si>
    <t>R914121</t>
  </si>
  <si>
    <t>ÚPRAVA SVISLÉHO DOPRAVNÍHO ZNAČENÍ</t>
  </si>
  <si>
    <t>919112</t>
  </si>
  <si>
    <t>ŘEZÁNÍ ASFALTOVÉHO KRYTU VOZOVEK TL DO 100MM</t>
  </si>
  <si>
    <t>R113726</t>
  </si>
  <si>
    <t>FRÉZOVÁNÍ ZPEVNĚNÝCH PLOCH ASFALTOVÝCH,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</si>
  <si>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</si>
  <si>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R113338</t>
  </si>
  <si>
    <t>ODSTRAN PODKL ZPEVNĚNÝCH PLOCH S ASFALT POJIVEM, ODVOZ DO 20KM</t>
  </si>
  <si>
    <t>R965321</t>
  </si>
  <si>
    <t>ROZEBRÁNÍ PŘEJEZDU, PŘECHODU OSTATNÍCH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</si>
  <si>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</t>
  </si>
  <si>
    <t>R965322</t>
  </si>
  <si>
    <t>ROZEBRÁNÍ PŘEJEZDU, PŘECHODU OSTATNÍCH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</si>
  <si>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</si>
  <si>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11130</t>
  </si>
  <si>
    <t>SEJMUTÍ DRNU</t>
  </si>
  <si>
    <t>R18214</t>
  </si>
  <si>
    <t>TERÉNNÍ ÚPRAVY</t>
  </si>
  <si>
    <t>23217A</t>
  </si>
  <si>
    <t>ŠTĚTOVÉ STĚNY BERANĚNÉ Z KOVOVÝCH DÍLCŮ DOČASNÉ (PLOCHA)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</si>
  <si>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</si>
  <si>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237172</t>
  </si>
  <si>
    <t>ODŘEZÁNÍ ŠTĚTOVÝCH STĚN Z KOVOVÝCH DÍLCŮ</t>
  </si>
  <si>
    <t>R237171</t>
  </si>
  <si>
    <t>VYTAŽENÍ ŠTĚTOVÝCH STĚN Z KOVOVÝCH DÍLCŮ (PLOCHA)</t>
  </si>
  <si>
    <t>položka zahrnuje odstranění stěn včetně odvozu a uložení na skládku</t>
  </si>
  <si>
    <t>R15160</t>
  </si>
  <si>
    <t>POPLATKY ZA LIKVIDACŮ ODPADŮ NEKONTAMINOVANÝCH - 02 01 03  SMÝCENÉ STROMY A KEŘE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</si>
  <si>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</t>
  </si>
  <si>
    <t>R15130</t>
  </si>
  <si>
    <t>POPLATKY ZA LIKVIDACŮ ODPADŮ NEKONTAMINOVANÝCH - 17 03 02 VYBOURANÝ ASFALT</t>
  </si>
  <si>
    <t>POPLATKY ZA LIKVIDACŮ ODPADŮ NEKONTAMINOVANÝCH - 17 05 08 ŠTĚRK</t>
  </si>
  <si>
    <t>POPLATKY ZA LIKVIDACŮ ODPADŮ NEKONTAMINOVANÝCH - 17 04 05 ŽELEZNÝ ŠROT</t>
  </si>
  <si>
    <t>PK</t>
  </si>
  <si>
    <t>Přejezdová konstrukce</t>
  </si>
  <si>
    <t>R921112</t>
  </si>
  <si>
    <t>ŽELEZNIČNÍ PŘEJEZD CELOPRYŽOVÝ NA BETONOVÝCH PRAŽCÍCH</t>
  </si>
  <si>
    <t>z výkresů č.  3, 5, 8, 10 a TZ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</si>
  <si>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</si>
  <si>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</si>
  <si>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</si>
  <si>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E.1.8</t>
  </si>
  <si>
    <t>Pozemní komunikace</t>
  </si>
  <si>
    <t xml:space="preserve">  SO 05</t>
  </si>
  <si>
    <t>Smíšená stezka pro pěší a cyklisty</t>
  </si>
  <si>
    <t>SO 05</t>
  </si>
  <si>
    <t>z výkresu č.3, 5, 6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</si>
  <si>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</si>
  <si>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R574B05</t>
  </si>
  <si>
    <t>ASFALTOVÝ BETON PRO OBRUSNÉ VRSTVY MODIFIK ACO 22</t>
  </si>
  <si>
    <t>z výkresu č.3</t>
  </si>
  <si>
    <t>R574D07</t>
  </si>
  <si>
    <t>ASFALTOVÝ BETON PRO LOŽNÍ VRSTVY MODIFIK ACL 22</t>
  </si>
  <si>
    <t>R58920</t>
  </si>
  <si>
    <t>z výkresu č.3 a TZ</t>
  </si>
  <si>
    <t>položka zahrnuje: - dodávku předepsaného materiálu - vyčištění a výplň spar tímto materiálem</t>
  </si>
  <si>
    <t>R917224</t>
  </si>
  <si>
    <t>SILNIČNÍ A CHODNÍKOVÉ OBRUBY Z BETONOVÝCH OBRUBNÍKŮ ŠÍŘ 150MM</t>
  </si>
  <si>
    <t>R58261B</t>
  </si>
  <si>
    <t>KRYTY Z BETON DLAŽDIC SE ZÁMKEM BAREV RELIÉF TL 60MM DO LOŽE Z KAM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</si>
  <si>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</t>
  </si>
  <si>
    <t>R916621</t>
  </si>
  <si>
    <t>VODÍCÍ STĚNY Z DÍLCŮ BETON - DOD A MONTÁŽ</t>
  </si>
  <si>
    <t>položka zahrnuje: - dodání zařízení v předepsaném provedení včetně jejich osazení - údržbu po celou dobu trvání funkce, náhradu zničených nebo ztracených kusů, nutnou opravu poškozených částí v položce se vykazují dočasné prefabrikované vodící betonové stěny výšky max. 60cm. Dočasné vodící stěny z prefabrikovaných betonových svodidel standardních výšek se vykazují v položkách 911**2, 911**3 a 911**9.</t>
  </si>
  <si>
    <t>R131734</t>
  </si>
  <si>
    <t>HLOUBENÍ JAM ZAPAŽ I NEPAŽ TŘ. I, ODVOZ DO 5KM</t>
  </si>
  <si>
    <t>z výkresu č.3, 6</t>
  </si>
  <si>
    <t>z výkresu č.3, 5, 6</t>
  </si>
  <si>
    <t>R113438</t>
  </si>
  <si>
    <t>ODSTRAN KRYTU ZPEVNĚNÝCH PLOCH S ASFALT POJIVEM VČET PODKLADU, ODVOZ DO 20KM</t>
  </si>
  <si>
    <t>R112048</t>
  </si>
  <si>
    <t>Kácení stromů se měří v [ks] poražených stromů (průměr stromů se měří v místě řezu)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</si>
  <si>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PODKLADNÍ A VÝPLŇOVÉ VRSTVY Z PROSTÉHO BETONU C25/30</t>
  </si>
  <si>
    <t>R451315</t>
  </si>
  <si>
    <t>PODKLADNÍ A VÝPLŇOVÉ VRSTVY Z PROSTÉHO BETONU C30/37</t>
  </si>
  <si>
    <t>z výkresu č.3, 6 a TZ</t>
  </si>
  <si>
    <t>R45152</t>
  </si>
  <si>
    <t>PODKLADNÍ A VÝPLŇOVÉ VRSTVY Z PÍSKU</t>
  </si>
  <si>
    <t>položka zahrnuje dodávku předepsaného kameniva, mimostaveništní a vnitrostaveništní dopravu a jeho uložení není-li v zadávací dokumentaci uvedeno jinak, jedná se o nakupovaný materiál</t>
  </si>
  <si>
    <t>87446</t>
  </si>
  <si>
    <t>POTRUBÍ Z TRUB PLASTOVÝCH ODPADNÍCH DN DO 400MM</t>
  </si>
  <si>
    <t>R918146</t>
  </si>
  <si>
    <t>ČELA BETONOVÁ PROPUSTU Z TRUB DN DO 400MM</t>
  </si>
  <si>
    <t>Položka zahrnuje kompletní čelo (základ, dřík, římsu) - dodání  čerstvého  betonu  (betonové  směsi)  požadované  kvality,  jeho  uložení  do požadovaného tvaru při jakékoliv hustotě výztuže, konzistenci čerstvého betonu a způsobu hutnění, ošetření a ochranu betonu, - dodání a osazení výztuže, - případně dokumentací předepsaný kamenný obklad,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</t>
  </si>
  <si>
    <t>R12931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</si>
  <si>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</si>
  <si>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914911</t>
  </si>
  <si>
    <t>SLOUPKY A STOJKY DOPRAVNÍCH ZNAČEK Z OCEL TRUBEK SE ZABETONOVÁNÍM - DODÁVKA A MONTÁŽ</t>
  </si>
  <si>
    <t>z výkresu č.7 a TZ</t>
  </si>
  <si>
    <t>914111</t>
  </si>
  <si>
    <t>DOPRAVNÍ ZNAČKY ZÁKLADNÍ VELIKOSTI OCELOVÉ NEREFLEXNÍ - DOD A MONTÁŽ</t>
  </si>
  <si>
    <t>R743291</t>
  </si>
  <si>
    <t>POPLATKY ZA LIKVIDACŮ ODPADŮ NEKONTAMINOVANÝCH - 02 01 03 SMÝCENÉ STROMY A KEŘE</t>
  </si>
  <si>
    <t>viz TZ</t>
  </si>
  <si>
    <t>R15330</t>
  </si>
  <si>
    <t>POPLATKY ZA LIKVIDACŮ ODPADŮ NEKONTAMINOVANÝCH - 17 05 04  KAMENNÁ SUŤ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</si>
  <si>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</t>
  </si>
  <si>
    <t>E.3.6</t>
  </si>
  <si>
    <t>Rozvodny vn, nn, osvětlení a dálkové ovládání odpojovačů</t>
  </si>
  <si>
    <t xml:space="preserve">  SO 04</t>
  </si>
  <si>
    <t>Přípojka pro PZS v km 6,240</t>
  </si>
  <si>
    <t>SO 04</t>
  </si>
  <si>
    <t>z výkresu č. 0101 a TZ</t>
  </si>
  <si>
    <t>2730</t>
  </si>
  <si>
    <t>zahrnuje objednatelem povolené náklady na požadovaná zařízení zhotovitele</t>
  </si>
  <si>
    <t>13273</t>
  </si>
  <si>
    <t>0,35*0,7*130      (šířka*hloubka*délka výkopu+...)</t>
  </si>
  <si>
    <t>132736</t>
  </si>
  <si>
    <t>0,35*0,1*130      (šířka*hloubka*délka výkopu+...)</t>
  </si>
  <si>
    <t>0,35*130       (šířka*délka výkopu+X*startovací jáma)</t>
  </si>
  <si>
    <t>položka zahrnuje srovnání výškových rozdílů terénu</t>
  </si>
  <si>
    <t>701005</t>
  </si>
  <si>
    <t>2911</t>
  </si>
  <si>
    <t>Montážní práce a dodávka</t>
  </si>
  <si>
    <t>z výkresů č. 0003, 0101 a TZ</t>
  </si>
  <si>
    <t>742L12</t>
  </si>
  <si>
    <t>z výkresů č. 0003, 0004, 0101 a TZ</t>
  </si>
  <si>
    <t>MĚŘENÍ A ZKOUŠENÍ KABELŮ, VČ. PROTOKOLŮ</t>
  </si>
  <si>
    <t>Práce spojené s měřením parametrů kabelů dle platné metodikyMěřicí práce se měří počtem kusů kabelůPoložka obsahuje veškeré potřebné přístroje a měřicí příslušenství, náklady na mzdy..</t>
  </si>
  <si>
    <t>R744633</t>
  </si>
  <si>
    <t>JISTIČ TŘÍPÓLOVÝ (10 KA) OD 13 DO 20 A</t>
  </si>
  <si>
    <t>z výkresu č. 0004 a TZ</t>
  </si>
  <si>
    <t>1. Položka obsahuje: – veškerý spojovací materiál vč. připojovacího vedení – technický popis viz. projektová dokumentace 2. Položka neobsahuje: X 3. Způsob měření:</t>
  </si>
  <si>
    <t>744J11</t>
  </si>
  <si>
    <t>SILOVÝ KOMPLETNÍ VYPÍNAČ 0-1 JEDNO-DVOUPÓLOVÝ DO 32 A</t>
  </si>
  <si>
    <t>R744Q21</t>
  </si>
  <si>
    <t>SVODIČ PŘEPĚTÍ TYP 1+2 (TŘÍDA B+C) 1-2 PÓLOVÝ</t>
  </si>
  <si>
    <t>R741413</t>
  </si>
  <si>
    <t>ZÁSUVKA/PŘÍVODKA PRŮMYSLOVÁ, KRYTÍ IP 44 400 V, DO 63 A</t>
  </si>
  <si>
    <t>1. Položka obsahuje: – kompletní přístroj v krytu vč. příslušenství 2. Položka neobsahuje: X 3. Způsob měření:</t>
  </si>
  <si>
    <t>747701</t>
  </si>
  <si>
    <t>DOKONČOVACÍ MONTÁŽNÍ PRÁCE NA ELEKTRICKÉM ZAŘÍZENÍ</t>
  </si>
  <si>
    <t>R747111</t>
  </si>
  <si>
    <t>KONTROLA SILOVÝCH ROZVADĚČŮ NN, 1 POLE</t>
  </si>
  <si>
    <t>1. Položka obsahuje: – cenu za kontrolu, revizi, seřízení a uvedení do provozu zařízení dle příslušných norem a předpisů, včetně vystavení protokolu 2. Položka neobsahuje: X 3. Způsob měření: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</si>
  <si>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</si>
  <si>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741B11</t>
  </si>
  <si>
    <t>R759999</t>
  </si>
  <si>
    <t>PODÍL PŘIDRUŽENÝCH MONTÁŽNÍCH PRACÍ A MATERIÁLU</t>
  </si>
  <si>
    <t>podíl přidružených motážních prací a materiálu</t>
  </si>
  <si>
    <t>Odborný dozor správce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</si>
</sst>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403</v>
      </c>
      <c s="12" t="s">
        <v>404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405</v>
      </c>
      <c s="12" t="s">
        <v>406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436</v>
      </c>
      <c s="12" t="s">
        <v>437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438</v>
      </c>
      <c s="12" t="s">
        <v>439</v>
      </c>
      <c s="14">
        <f>'SO 01'!K8+'SO 01'!M8</f>
      </c>
      <c s="14">
        <f>C15*0.21</f>
      </c>
      <c s="14">
        <f>C15+D15</f>
      </c>
      <c s="13">
        <f>'SO 01'!T7</f>
      </c>
    </row>
    <row r="16" spans="1:6" ht="12.75">
      <c r="A16" s="11" t="s">
        <v>523</v>
      </c>
      <c s="12" t="s">
        <v>524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525</v>
      </c>
      <c s="12" t="s">
        <v>526</v>
      </c>
      <c s="14">
        <f>'SO 02'!K8+'SO 02'!M8</f>
      </c>
      <c s="14">
        <f>C17*0.21</f>
      </c>
      <c s="14">
        <f>C17+D17</f>
      </c>
      <c s="13">
        <f>'SO 02'!T7</f>
      </c>
    </row>
    <row r="18" spans="1:6" ht="12.75">
      <c r="A18" s="11" t="s">
        <v>607</v>
      </c>
      <c s="12" t="s">
        <v>608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609</v>
      </c>
      <c s="12" t="s">
        <v>610</v>
      </c>
      <c s="14">
        <f>'SO 03'!K8+'SO 03'!M8</f>
      </c>
      <c s="14">
        <f>C19*0.21</f>
      </c>
      <c s="14">
        <f>C19+D19</f>
      </c>
      <c s="13">
        <f>'SO 03'!T7</f>
      </c>
    </row>
    <row r="20" spans="1:6" ht="12.75">
      <c r="A20" s="11" t="s">
        <v>713</v>
      </c>
      <c s="12" t="s">
        <v>714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715</v>
      </c>
      <c s="12" t="s">
        <v>716</v>
      </c>
      <c s="14">
        <f>'SO 05'!K8+'SO 05'!M8</f>
      </c>
      <c s="14">
        <f>C21*0.21</f>
      </c>
      <c s="14">
        <f>C21+D21</f>
      </c>
      <c s="13">
        <f>'SO 05'!T7</f>
      </c>
    </row>
    <row r="22" spans="1:6" ht="12.75">
      <c r="A22" s="11" t="s">
        <v>769</v>
      </c>
      <c s="12" t="s">
        <v>770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771</v>
      </c>
      <c s="12" t="s">
        <v>772</v>
      </c>
      <c s="14">
        <f>'SO 04'!K8+'SO 04'!M8</f>
      </c>
      <c s="14">
        <f>C23*0.21</f>
      </c>
      <c s="14">
        <f>C23+D23</f>
      </c>
      <c s="13">
        <f>'SO 04'!T7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COUNTIFS(L8:L364,"=0",A8:A364,"P")+COUNTIFS(L8:L364,"",A8:A364,"P")+SUM(Q8:Q364)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0+J9+J78+J191+J252+J289+J306+J339</f>
      </c>
      <c s="29">
        <f>0+K9+K78+K191+K252+K289+K306+K339</f>
      </c>
      <c s="29">
        <f>0+L9+L78+L191+L252+L289+L306+L339</f>
      </c>
      <c s="29">
        <f>0+M9+M78+M191+M252+M289+M306+M339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67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04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12.4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04">
      <c r="A29" t="s">
        <v>58</v>
      </c>
      <c r="E29" s="39" t="s">
        <v>74</v>
      </c>
    </row>
    <row r="30" spans="1:16" ht="12.75">
      <c r="A30" t="s">
        <v>49</v>
      </c>
      <c s="34" t="s">
        <v>79</v>
      </c>
      <c s="34" t="s">
        <v>80</v>
      </c>
      <c s="35" t="s">
        <v>47</v>
      </c>
      <c s="6" t="s">
        <v>81</v>
      </c>
      <c s="36" t="s">
        <v>72</v>
      </c>
      <c s="37">
        <v>186.6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04">
      <c r="A33" t="s">
        <v>58</v>
      </c>
      <c r="E33" s="39" t="s">
        <v>74</v>
      </c>
    </row>
    <row r="34" spans="1:16" ht="12.75">
      <c r="A34" t="s">
        <v>49</v>
      </c>
      <c s="34" t="s">
        <v>83</v>
      </c>
      <c s="34" t="s">
        <v>84</v>
      </c>
      <c s="35" t="s">
        <v>47</v>
      </c>
      <c s="6" t="s">
        <v>85</v>
      </c>
      <c s="36" t="s">
        <v>72</v>
      </c>
      <c s="37">
        <v>22.6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86</v>
      </c>
    </row>
    <row r="37" spans="1:5" ht="204">
      <c r="A37" t="s">
        <v>58</v>
      </c>
      <c r="E37" s="39" t="s">
        <v>74</v>
      </c>
    </row>
    <row r="38" spans="1:16" ht="12.75">
      <c r="A38" t="s">
        <v>49</v>
      </c>
      <c s="34" t="s">
        <v>87</v>
      </c>
      <c s="34" t="s">
        <v>88</v>
      </c>
      <c s="35" t="s">
        <v>47</v>
      </c>
      <c s="6" t="s">
        <v>89</v>
      </c>
      <c s="36" t="s">
        <v>90</v>
      </c>
      <c s="37">
        <v>47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25.5">
      <c r="A41" t="s">
        <v>58</v>
      </c>
      <c r="E41" s="39" t="s">
        <v>91</v>
      </c>
    </row>
    <row r="42" spans="1:16" ht="25.5">
      <c r="A42" t="s">
        <v>49</v>
      </c>
      <c s="34" t="s">
        <v>92</v>
      </c>
      <c s="34" t="s">
        <v>93</v>
      </c>
      <c s="35" t="s">
        <v>47</v>
      </c>
      <c s="6" t="s">
        <v>94</v>
      </c>
      <c s="36" t="s">
        <v>90</v>
      </c>
      <c s="37">
        <v>400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67</v>
      </c>
    </row>
    <row r="45" spans="1:5" ht="25.5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90</v>
      </c>
      <c s="37">
        <v>400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99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67</v>
      </c>
    </row>
    <row r="49" spans="1:5" ht="12.75">
      <c r="A49" t="s">
        <v>58</v>
      </c>
      <c r="E49" s="39" t="s">
        <v>100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72</v>
      </c>
      <c s="37">
        <v>252.6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65.75">
      <c r="A53" t="s">
        <v>58</v>
      </c>
      <c r="E53" s="39" t="s">
        <v>105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109</v>
      </c>
      <c s="37">
        <v>250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99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110</v>
      </c>
    </row>
    <row r="57" spans="1:5" ht="12.75">
      <c r="A57" t="s">
        <v>58</v>
      </c>
      <c r="E57" s="39" t="s">
        <v>100</v>
      </c>
    </row>
    <row r="58" spans="1:16" ht="12.75">
      <c r="A58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90</v>
      </c>
      <c s="37">
        <v>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114</v>
      </c>
    </row>
    <row r="61" spans="1:5" ht="51">
      <c r="A61" t="s">
        <v>58</v>
      </c>
      <c r="E61" s="39" t="s">
        <v>115</v>
      </c>
    </row>
    <row r="62" spans="1:16" ht="12.75">
      <c r="A62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90</v>
      </c>
      <c s="37">
        <v>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114</v>
      </c>
    </row>
    <row r="65" spans="1:5" ht="51">
      <c r="A65" t="s">
        <v>58</v>
      </c>
      <c r="E65" s="39" t="s">
        <v>119</v>
      </c>
    </row>
    <row r="66" spans="1:16" ht="12.75">
      <c r="A66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62</v>
      </c>
      <c s="37">
        <v>15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67</v>
      </c>
    </row>
    <row r="69" spans="1:5" ht="38.25">
      <c r="A69" t="s">
        <v>58</v>
      </c>
      <c r="E69" s="39" t="s">
        <v>123</v>
      </c>
    </row>
    <row r="70" spans="1:16" ht="25.5">
      <c r="A70" t="s">
        <v>49</v>
      </c>
      <c s="34" t="s">
        <v>124</v>
      </c>
      <c s="34" t="s">
        <v>125</v>
      </c>
      <c s="35" t="s">
        <v>47</v>
      </c>
      <c s="6" t="s">
        <v>126</v>
      </c>
      <c s="36" t="s">
        <v>62</v>
      </c>
      <c s="37">
        <v>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99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67</v>
      </c>
    </row>
    <row r="73" spans="1:5" ht="12.75">
      <c r="A73" t="s">
        <v>58</v>
      </c>
      <c r="E73" s="39" t="s">
        <v>100</v>
      </c>
    </row>
    <row r="74" spans="1:16" ht="12.75">
      <c r="A74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130</v>
      </c>
      <c s="37">
        <v>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67</v>
      </c>
    </row>
    <row r="77" spans="1:5" ht="12.75">
      <c r="A77" t="s">
        <v>58</v>
      </c>
      <c r="E77" s="39" t="s">
        <v>131</v>
      </c>
    </row>
    <row r="78" spans="1:13" ht="12.75">
      <c r="A78" t="s">
        <v>46</v>
      </c>
      <c r="C78" s="31" t="s">
        <v>27</v>
      </c>
      <c r="E78" s="33" t="s">
        <v>132</v>
      </c>
      <c r="J78" s="32">
        <f>0</f>
      </c>
      <c s="32">
        <f>0</f>
      </c>
      <c s="32">
        <f>0+L79+L83+L87+L91+L95+L99+L103+L107+L111+L115+L119+L123+L127+L131+L135+L139+L143+L147+L151+L155+L159+L163+L167+L171+L175+L179+L183+L187</f>
      </c>
      <c s="32">
        <f>0+M79+M83+M87+M91+M95+M99+M103+M107+M111+M115+M119+M123+M127+M131+M135+M139+M143+M147+M151+M155+M159+M163+M167+M171+M175+M179+M183+M187</f>
      </c>
    </row>
    <row r="79" spans="1:16" ht="12.75">
      <c r="A7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136</v>
      </c>
      <c s="37">
        <v>8.775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137</v>
      </c>
    </row>
    <row r="82" spans="1:5" ht="38.25">
      <c r="A82" t="s">
        <v>58</v>
      </c>
      <c r="E82" s="39" t="s">
        <v>138</v>
      </c>
    </row>
    <row r="83" spans="1:16" ht="12.75">
      <c r="A83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136</v>
      </c>
      <c s="37">
        <v>8.06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142</v>
      </c>
    </row>
    <row r="86" spans="1:5" ht="38.25">
      <c r="A86" t="s">
        <v>58</v>
      </c>
      <c r="E86" s="39" t="s">
        <v>138</v>
      </c>
    </row>
    <row r="87" spans="1:16" ht="12.75">
      <c r="A87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136</v>
      </c>
      <c s="37">
        <v>8.775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137</v>
      </c>
    </row>
    <row r="90" spans="1:5" ht="127.5">
      <c r="A90" t="s">
        <v>58</v>
      </c>
      <c r="E90" s="39" t="s">
        <v>146</v>
      </c>
    </row>
    <row r="91" spans="1:16" ht="12.75">
      <c r="A91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136</v>
      </c>
      <c s="37">
        <v>8.06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142</v>
      </c>
    </row>
    <row r="94" spans="1:5" ht="127.5">
      <c r="A94" t="s">
        <v>58</v>
      </c>
      <c r="E94" s="39" t="s">
        <v>146</v>
      </c>
    </row>
    <row r="95" spans="1:16" ht="25.5">
      <c r="A95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62</v>
      </c>
      <c s="37">
        <v>30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153</v>
      </c>
    </row>
    <row r="98" spans="1:5" ht="63.75">
      <c r="A98" t="s">
        <v>58</v>
      </c>
      <c r="E98" s="39" t="s">
        <v>154</v>
      </c>
    </row>
    <row r="99" spans="1:16" ht="25.5">
      <c r="A99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62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153</v>
      </c>
    </row>
    <row r="102" spans="1:5" ht="63.75">
      <c r="A102" t="s">
        <v>58</v>
      </c>
      <c r="E102" s="39" t="s">
        <v>154</v>
      </c>
    </row>
    <row r="103" spans="1:16" ht="25.5">
      <c r="A103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62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99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153</v>
      </c>
    </row>
    <row r="106" spans="1:5" ht="12.75">
      <c r="A106" t="s">
        <v>58</v>
      </c>
      <c r="E106" s="39" t="s">
        <v>100</v>
      </c>
    </row>
    <row r="107" spans="1:16" ht="25.5">
      <c r="A107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99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153</v>
      </c>
    </row>
    <row r="110" spans="1:5" ht="12.75">
      <c r="A110" t="s">
        <v>58</v>
      </c>
      <c r="E110" s="39" t="s">
        <v>100</v>
      </c>
    </row>
    <row r="111" spans="1:16" ht="12.75">
      <c r="A111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62</v>
      </c>
      <c s="37">
        <v>64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99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67</v>
      </c>
    </row>
    <row r="114" spans="1:5" ht="12.75">
      <c r="A114" t="s">
        <v>58</v>
      </c>
      <c r="E114" s="39" t="s">
        <v>100</v>
      </c>
    </row>
    <row r="115" spans="1:16" ht="12.75">
      <c r="A115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62</v>
      </c>
      <c s="37">
        <v>35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99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67</v>
      </c>
    </row>
    <row r="118" spans="1:5" ht="12.75">
      <c r="A118" t="s">
        <v>58</v>
      </c>
      <c r="E118" s="39" t="s">
        <v>100</v>
      </c>
    </row>
    <row r="119" spans="1:16" ht="12.75">
      <c r="A119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173</v>
      </c>
      <c s="37">
        <v>205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174</v>
      </c>
    </row>
    <row r="122" spans="1:5" ht="38.25">
      <c r="A122" t="s">
        <v>58</v>
      </c>
      <c r="E122" s="39" t="s">
        <v>175</v>
      </c>
    </row>
    <row r="123" spans="1:16" ht="12.75">
      <c r="A123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173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67</v>
      </c>
    </row>
    <row r="126" spans="1:5" ht="38.25">
      <c r="A126" t="s">
        <v>58</v>
      </c>
      <c r="E126" s="39" t="s">
        <v>179</v>
      </c>
    </row>
    <row r="127" spans="1:16" ht="12.75">
      <c r="A127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183</v>
      </c>
      <c s="37">
        <v>0.06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99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184</v>
      </c>
    </row>
    <row r="130" spans="1:5" ht="12.75">
      <c r="A130" t="s">
        <v>58</v>
      </c>
      <c r="E130" s="39" t="s">
        <v>100</v>
      </c>
    </row>
    <row r="131" spans="1:16" ht="25.5">
      <c r="A131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90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99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153</v>
      </c>
    </row>
    <row r="134" spans="1:5" ht="12.75">
      <c r="A134" t="s">
        <v>58</v>
      </c>
      <c r="E134" s="39" t="s">
        <v>100</v>
      </c>
    </row>
    <row r="135" spans="1:16" ht="12.75">
      <c r="A135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99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153</v>
      </c>
    </row>
    <row r="138" spans="1:5" ht="12.75">
      <c r="A138" t="s">
        <v>58</v>
      </c>
      <c r="E138" s="39" t="s">
        <v>100</v>
      </c>
    </row>
    <row r="139" spans="1:16" ht="12.75">
      <c r="A139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153</v>
      </c>
    </row>
    <row r="142" spans="1:5" ht="12.75">
      <c r="A142" t="s">
        <v>58</v>
      </c>
      <c r="E142" s="39" t="s">
        <v>100</v>
      </c>
    </row>
    <row r="143" spans="1:16" ht="12.75">
      <c r="A143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153</v>
      </c>
    </row>
    <row r="146" spans="1:5" ht="76.5">
      <c r="A146" t="s">
        <v>58</v>
      </c>
      <c r="E146" s="39" t="s">
        <v>197</v>
      </c>
    </row>
    <row r="147" spans="1:16" ht="12.75">
      <c r="A147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62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67</v>
      </c>
    </row>
    <row r="150" spans="1:5" ht="102">
      <c r="A150" t="s">
        <v>58</v>
      </c>
      <c r="E150" s="39" t="s">
        <v>201</v>
      </c>
    </row>
    <row r="151" spans="1:16" ht="12.75">
      <c r="A151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67</v>
      </c>
    </row>
    <row r="154" spans="1:5" ht="63.75">
      <c r="A154" t="s">
        <v>58</v>
      </c>
      <c r="E154" s="39" t="s">
        <v>205</v>
      </c>
    </row>
    <row r="155" spans="1:16" ht="12.75">
      <c r="A155" t="s">
        <v>49</v>
      </c>
      <c s="34" t="s">
        <v>206</v>
      </c>
      <c s="34" t="s">
        <v>207</v>
      </c>
      <c s="35" t="s">
        <v>47</v>
      </c>
      <c s="6" t="s">
        <v>208</v>
      </c>
      <c s="36" t="s">
        <v>62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99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153</v>
      </c>
    </row>
    <row r="158" spans="1:5" ht="12.75">
      <c r="A158" t="s">
        <v>58</v>
      </c>
      <c r="E158" s="39" t="s">
        <v>100</v>
      </c>
    </row>
    <row r="159" spans="1:16" ht="12.75">
      <c r="A159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99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153</v>
      </c>
    </row>
    <row r="162" spans="1:5" ht="12.75">
      <c r="A162" t="s">
        <v>58</v>
      </c>
      <c r="E162" s="39" t="s">
        <v>100</v>
      </c>
    </row>
    <row r="163" spans="1:16" ht="12.75">
      <c r="A163" t="s">
        <v>49</v>
      </c>
      <c s="34" t="s">
        <v>212</v>
      </c>
      <c s="34" t="s">
        <v>213</v>
      </c>
      <c s="35" t="s">
        <v>47</v>
      </c>
      <c s="6" t="s">
        <v>214</v>
      </c>
      <c s="36" t="s">
        <v>90</v>
      </c>
      <c s="37">
        <v>210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153</v>
      </c>
    </row>
    <row r="166" spans="1:5" ht="38.25">
      <c r="A166" t="s">
        <v>58</v>
      </c>
      <c r="E166" s="39" t="s">
        <v>215</v>
      </c>
    </row>
    <row r="167" spans="1:16" ht="25.5">
      <c r="A167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62</v>
      </c>
      <c s="37">
        <v>14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153</v>
      </c>
    </row>
    <row r="170" spans="1:5" ht="38.25">
      <c r="A170" t="s">
        <v>58</v>
      </c>
      <c r="E170" s="39" t="s">
        <v>219</v>
      </c>
    </row>
    <row r="171" spans="1:16" ht="12.75">
      <c r="A171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67</v>
      </c>
    </row>
    <row r="174" spans="1:5" ht="76.5">
      <c r="A174" t="s">
        <v>58</v>
      </c>
      <c r="E174" s="39" t="s">
        <v>223</v>
      </c>
    </row>
    <row r="175" spans="1:16" ht="12.75">
      <c r="A175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90</v>
      </c>
      <c s="37">
        <v>145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227</v>
      </c>
    </row>
    <row r="178" spans="1:5" ht="51">
      <c r="A178" t="s">
        <v>58</v>
      </c>
      <c r="E178" s="39" t="s">
        <v>228</v>
      </c>
    </row>
    <row r="179" spans="1:16" ht="12.75">
      <c r="A179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60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227</v>
      </c>
    </row>
    <row r="182" spans="1:5" ht="38.25">
      <c r="A182" t="s">
        <v>58</v>
      </c>
      <c r="E182" s="39" t="s">
        <v>232</v>
      </c>
    </row>
    <row r="183" spans="1:16" ht="12.75">
      <c r="A183" t="s">
        <v>49</v>
      </c>
      <c s="34" t="s">
        <v>233</v>
      </c>
      <c s="34" t="s">
        <v>234</v>
      </c>
      <c s="35" t="s">
        <v>47</v>
      </c>
      <c s="6" t="s">
        <v>235</v>
      </c>
      <c s="36" t="s">
        <v>62</v>
      </c>
      <c s="37">
        <v>60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58</v>
      </c>
      <c r="E186" s="39" t="s">
        <v>236</v>
      </c>
    </row>
    <row r="187" spans="1:16" ht="12.75">
      <c r="A187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60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99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12.75">
      <c r="A190" t="s">
        <v>58</v>
      </c>
      <c r="E190" s="39" t="s">
        <v>236</v>
      </c>
    </row>
    <row r="191" spans="1:13" ht="12.75">
      <c r="A191" t="s">
        <v>46</v>
      </c>
      <c r="C191" s="31" t="s">
        <v>26</v>
      </c>
      <c r="E191" s="33" t="s">
        <v>240</v>
      </c>
      <c r="J191" s="32">
        <f>0</f>
      </c>
      <c s="32">
        <f>0</f>
      </c>
      <c s="32">
        <f>0+L192+L196+L200+L204+L208+L212+L216+L220+L224+L228+L232+L236+L240+L244+L248</f>
      </c>
      <c s="32">
        <f>0+M192+M196+M200+M204+M208+M212+M216+M220+M224+M228+M232+M236+M240+M244+M248</f>
      </c>
    </row>
    <row r="192" spans="1:16" ht="12.75">
      <c r="A192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99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244</v>
      </c>
    </row>
    <row r="195" spans="1:5" ht="12.75">
      <c r="A195" t="s">
        <v>58</v>
      </c>
      <c r="E195" s="39" t="s">
        <v>100</v>
      </c>
    </row>
    <row r="196" spans="1:16" ht="12.75">
      <c r="A196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99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244</v>
      </c>
    </row>
    <row r="199" spans="1:5" ht="12.75">
      <c r="A199" t="s">
        <v>58</v>
      </c>
      <c r="E199" s="39" t="s">
        <v>100</v>
      </c>
    </row>
    <row r="200" spans="1:16" ht="12.75">
      <c r="A200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244</v>
      </c>
    </row>
    <row r="203" spans="1:5" ht="51">
      <c r="A203" t="s">
        <v>58</v>
      </c>
      <c r="E203" s="39" t="s">
        <v>251</v>
      </c>
    </row>
    <row r="204" spans="1:16" ht="12.75">
      <c r="A204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99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244</v>
      </c>
    </row>
    <row r="207" spans="1:5" ht="12.75">
      <c r="A207" t="s">
        <v>58</v>
      </c>
      <c r="E207" s="39" t="s">
        <v>100</v>
      </c>
    </row>
    <row r="208" spans="1:16" ht="12.75">
      <c r="A208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244</v>
      </c>
    </row>
    <row r="211" spans="1:5" ht="12.75">
      <c r="A211" t="s">
        <v>58</v>
      </c>
      <c r="E211" s="39" t="s">
        <v>258</v>
      </c>
    </row>
    <row r="212" spans="1:16" ht="12.75">
      <c r="A212" t="s">
        <v>49</v>
      </c>
      <c s="34" t="s">
        <v>259</v>
      </c>
      <c s="34" t="s">
        <v>260</v>
      </c>
      <c s="35" t="s">
        <v>47</v>
      </c>
      <c s="6" t="s">
        <v>261</v>
      </c>
      <c s="36" t="s">
        <v>62</v>
      </c>
      <c s="37">
        <v>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99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244</v>
      </c>
    </row>
    <row r="215" spans="1:5" ht="12.75">
      <c r="A215" t="s">
        <v>58</v>
      </c>
      <c r="E215" s="39" t="s">
        <v>100</v>
      </c>
    </row>
    <row r="216" spans="1:16" ht="12.75">
      <c r="A216" t="s">
        <v>49</v>
      </c>
      <c s="34" t="s">
        <v>262</v>
      </c>
      <c s="34" t="s">
        <v>263</v>
      </c>
      <c s="35" t="s">
        <v>47</v>
      </c>
      <c s="6" t="s">
        <v>264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2.75">
      <c r="A219" t="s">
        <v>58</v>
      </c>
      <c r="E219" s="39" t="s">
        <v>264</v>
      </c>
    </row>
    <row r="220" spans="1:16" ht="12.75">
      <c r="A220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89.25">
      <c r="A223" t="s">
        <v>58</v>
      </c>
      <c r="E223" s="39" t="s">
        <v>268</v>
      </c>
    </row>
    <row r="224" spans="1:16" ht="12.75">
      <c r="A224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244</v>
      </c>
    </row>
    <row r="227" spans="1:5" ht="63.75">
      <c r="A227" t="s">
        <v>58</v>
      </c>
      <c r="E227" s="39" t="s">
        <v>272</v>
      </c>
    </row>
    <row r="228" spans="1:16" ht="12.75">
      <c r="A228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244</v>
      </c>
    </row>
    <row r="231" spans="1:5" ht="63.75">
      <c r="A231" t="s">
        <v>58</v>
      </c>
      <c r="E231" s="39" t="s">
        <v>276</v>
      </c>
    </row>
    <row r="232" spans="1:16" ht="12.75">
      <c r="A232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99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244</v>
      </c>
    </row>
    <row r="235" spans="1:5" ht="12.75">
      <c r="A235" t="s">
        <v>58</v>
      </c>
      <c r="E235" s="39" t="s">
        <v>100</v>
      </c>
    </row>
    <row r="236" spans="1:16" ht="12.75">
      <c r="A236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99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244</v>
      </c>
    </row>
    <row r="239" spans="1:5" ht="12.75">
      <c r="A239" t="s">
        <v>58</v>
      </c>
      <c r="E239" s="39" t="s">
        <v>100</v>
      </c>
    </row>
    <row r="240" spans="1:16" ht="12.75">
      <c r="A240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53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244</v>
      </c>
    </row>
    <row r="243" spans="1:5" ht="76.5">
      <c r="A243" t="s">
        <v>58</v>
      </c>
      <c r="E243" s="39" t="s">
        <v>286</v>
      </c>
    </row>
    <row r="244" spans="1:16" ht="12.75">
      <c r="A244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55</v>
      </c>
    </row>
    <row r="247" spans="1:5" ht="12.75">
      <c r="A247" t="s">
        <v>58</v>
      </c>
      <c r="E247" s="39" t="s">
        <v>289</v>
      </c>
    </row>
    <row r="248" spans="1:16" ht="12.75">
      <c r="A248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66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55</v>
      </c>
    </row>
    <row r="251" spans="1:5" ht="12.75">
      <c r="A251" t="s">
        <v>58</v>
      </c>
      <c r="E251" s="39" t="s">
        <v>292</v>
      </c>
    </row>
    <row r="252" spans="1:13" ht="12.75">
      <c r="A252" t="s">
        <v>46</v>
      </c>
      <c r="C252" s="31" t="s">
        <v>69</v>
      </c>
      <c r="E252" s="33" t="s">
        <v>293</v>
      </c>
      <c r="J252" s="32">
        <f>0</f>
      </c>
      <c s="32">
        <f>0</f>
      </c>
      <c s="32">
        <f>0+L253+L257+L261+L265+L269+L273+L277+L281+L285</f>
      </c>
      <c s="32">
        <f>0+M253+M257+M261+M265+M269+M273+M277+M281+M285</f>
      </c>
    </row>
    <row r="253" spans="1:16" ht="25.5">
      <c r="A253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297</v>
      </c>
    </row>
    <row r="256" spans="1:5" ht="63.75">
      <c r="A256" t="s">
        <v>58</v>
      </c>
      <c r="E256" s="39" t="s">
        <v>298</v>
      </c>
    </row>
    <row r="257" spans="1:16" ht="12.75">
      <c r="A257" t="s">
        <v>49</v>
      </c>
      <c s="34" t="s">
        <v>299</v>
      </c>
      <c s="34" t="s">
        <v>300</v>
      </c>
      <c s="35" t="s">
        <v>47</v>
      </c>
      <c s="6" t="s">
        <v>301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99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297</v>
      </c>
    </row>
    <row r="260" spans="1:5" ht="12.75">
      <c r="A260" t="s">
        <v>58</v>
      </c>
      <c r="E260" s="39" t="s">
        <v>100</v>
      </c>
    </row>
    <row r="261" spans="1:16" ht="12.75">
      <c r="A261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53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305</v>
      </c>
    </row>
    <row r="264" spans="1:5" ht="12.75">
      <c r="A264" t="s">
        <v>58</v>
      </c>
      <c r="E264" s="39" t="s">
        <v>306</v>
      </c>
    </row>
    <row r="265" spans="1:16" ht="12.75">
      <c r="A26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99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305</v>
      </c>
    </row>
    <row r="268" spans="1:5" ht="12.75">
      <c r="A268" t="s">
        <v>58</v>
      </c>
      <c r="E268" s="39" t="s">
        <v>100</v>
      </c>
    </row>
    <row r="269" spans="1:16" ht="12.75">
      <c r="A26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99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305</v>
      </c>
    </row>
    <row r="272" spans="1:5" ht="12.75">
      <c r="A272" t="s">
        <v>58</v>
      </c>
      <c r="E272" s="39" t="s">
        <v>100</v>
      </c>
    </row>
    <row r="273" spans="1:16" ht="12.75">
      <c r="A273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99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227</v>
      </c>
    </row>
    <row r="276" spans="1:5" ht="12.75">
      <c r="A276" t="s">
        <v>58</v>
      </c>
      <c r="E276" s="39" t="s">
        <v>100</v>
      </c>
    </row>
    <row r="277" spans="1:16" ht="12.75">
      <c r="A277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55</v>
      </c>
    </row>
    <row r="280" spans="1:5" ht="12.75">
      <c r="A280" t="s">
        <v>58</v>
      </c>
      <c r="E280" s="39" t="s">
        <v>319</v>
      </c>
    </row>
    <row r="281" spans="1:16" ht="12.75">
      <c r="A281" t="s">
        <v>49</v>
      </c>
      <c s="34" t="s">
        <v>320</v>
      </c>
      <c s="34" t="s">
        <v>321</v>
      </c>
      <c s="35" t="s">
        <v>47</v>
      </c>
      <c s="6" t="s">
        <v>322</v>
      </c>
      <c s="36" t="s">
        <v>62</v>
      </c>
      <c s="37">
        <v>6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323</v>
      </c>
    </row>
    <row r="284" spans="1:5" ht="12.75">
      <c r="A284" t="s">
        <v>58</v>
      </c>
      <c r="E284" s="39" t="s">
        <v>100</v>
      </c>
    </row>
    <row r="285" spans="1:16" ht="12.75">
      <c r="A285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323</v>
      </c>
    </row>
    <row r="288" spans="1:5" ht="12.75">
      <c r="A288" t="s">
        <v>58</v>
      </c>
      <c r="E288" s="39" t="s">
        <v>100</v>
      </c>
    </row>
    <row r="289" spans="1:13" ht="12.75">
      <c r="A289" t="s">
        <v>46</v>
      </c>
      <c r="C289" s="31" t="s">
        <v>75</v>
      </c>
      <c r="E289" s="33" t="s">
        <v>327</v>
      </c>
      <c r="J289" s="32">
        <f>0</f>
      </c>
      <c s="32">
        <f>0</f>
      </c>
      <c s="32">
        <f>0+L290+L294+L298+L302</f>
      </c>
      <c s="32">
        <f>0+M290+M294+M298+M302</f>
      </c>
    </row>
    <row r="290" spans="1:16" ht="12.75">
      <c r="A290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62</v>
      </c>
      <c s="37">
        <v>10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323</v>
      </c>
    </row>
    <row r="293" spans="1:5" ht="63.75">
      <c r="A293" t="s">
        <v>58</v>
      </c>
      <c r="E293" s="39" t="s">
        <v>331</v>
      </c>
    </row>
    <row r="294" spans="1:16" ht="12.75">
      <c r="A294" t="s">
        <v>49</v>
      </c>
      <c s="34" t="s">
        <v>332</v>
      </c>
      <c s="34" t="s">
        <v>333</v>
      </c>
      <c s="35" t="s">
        <v>47</v>
      </c>
      <c s="6" t="s">
        <v>334</v>
      </c>
      <c s="36" t="s">
        <v>62</v>
      </c>
      <c s="37">
        <v>10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99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323</v>
      </c>
    </row>
    <row r="297" spans="1:5" ht="12.75">
      <c r="A297" t="s">
        <v>58</v>
      </c>
      <c r="E297" s="39" t="s">
        <v>100</v>
      </c>
    </row>
    <row r="298" spans="1:16" ht="12.75">
      <c r="A298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62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67</v>
      </c>
    </row>
    <row r="301" spans="1:5" ht="76.5">
      <c r="A301" t="s">
        <v>58</v>
      </c>
      <c r="E301" s="39" t="s">
        <v>338</v>
      </c>
    </row>
    <row r="302" spans="1:16" ht="12.75">
      <c r="A302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67</v>
      </c>
    </row>
    <row r="305" spans="1:5" ht="63.75">
      <c r="A305" t="s">
        <v>58</v>
      </c>
      <c r="E305" s="39" t="s">
        <v>342</v>
      </c>
    </row>
    <row r="306" spans="1:13" ht="12.75">
      <c r="A306" t="s">
        <v>46</v>
      </c>
      <c r="C306" s="31" t="s">
        <v>343</v>
      </c>
      <c r="E306" s="33" t="s">
        <v>344</v>
      </c>
      <c r="J306" s="32">
        <f>0</f>
      </c>
      <c s="32">
        <f>0</f>
      </c>
      <c s="32">
        <f>0+L307+L311+L315+L319+L323+L327+L331+L335</f>
      </c>
      <c s="32">
        <f>0+M307+M311+M315+M319+M323+M327+M331+M335</f>
      </c>
    </row>
    <row r="307" spans="1:16" ht="12.75">
      <c r="A307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55</v>
      </c>
    </row>
    <row r="309" spans="1:5" ht="12.75">
      <c r="A309" s="35" t="s">
        <v>56</v>
      </c>
      <c r="E309" s="40" t="s">
        <v>67</v>
      </c>
    </row>
    <row r="310" spans="1:5" ht="12.75">
      <c r="A310" t="s">
        <v>58</v>
      </c>
      <c r="E310" s="39" t="s">
        <v>348</v>
      </c>
    </row>
    <row r="311" spans="1:16" ht="12.75">
      <c r="A311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4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99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67</v>
      </c>
    </row>
    <row r="314" spans="1:5" ht="12.75">
      <c r="A314" t="s">
        <v>58</v>
      </c>
      <c r="E314" s="39" t="s">
        <v>100</v>
      </c>
    </row>
    <row r="315" spans="1:16" ht="12.75">
      <c r="A315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62</v>
      </c>
      <c s="37">
        <v>4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67</v>
      </c>
    </row>
    <row r="318" spans="1:5" ht="12.75">
      <c r="A318" t="s">
        <v>58</v>
      </c>
      <c r="E318" s="39" t="s">
        <v>355</v>
      </c>
    </row>
    <row r="319" spans="1:16" ht="25.5">
      <c r="A319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67</v>
      </c>
    </row>
    <row r="322" spans="1:5" ht="102">
      <c r="A322" t="s">
        <v>58</v>
      </c>
      <c r="E322" s="39" t="s">
        <v>359</v>
      </c>
    </row>
    <row r="323" spans="1:16" ht="25.5">
      <c r="A323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363</v>
      </c>
      <c s="37">
        <v>70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67</v>
      </c>
    </row>
    <row r="326" spans="1:5" ht="89.25">
      <c r="A326" t="s">
        <v>58</v>
      </c>
      <c r="E326" s="39" t="s">
        <v>364</v>
      </c>
    </row>
    <row r="327" spans="1:16" ht="25.5">
      <c r="A327" t="s">
        <v>49</v>
      </c>
      <c s="34" t="s">
        <v>365</v>
      </c>
      <c s="34" t="s">
        <v>366</v>
      </c>
      <c s="35" t="s">
        <v>47</v>
      </c>
      <c s="6" t="s">
        <v>367</v>
      </c>
      <c s="36" t="s">
        <v>363</v>
      </c>
      <c s="37">
        <v>5.2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67</v>
      </c>
    </row>
    <row r="330" spans="1:5" ht="89.25">
      <c r="A330" t="s">
        <v>58</v>
      </c>
      <c r="E330" s="39" t="s">
        <v>364</v>
      </c>
    </row>
    <row r="331" spans="1:16" ht="25.5">
      <c r="A331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363</v>
      </c>
      <c s="37">
        <v>2.66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67</v>
      </c>
    </row>
    <row r="334" spans="1:5" ht="89.25">
      <c r="A334" t="s">
        <v>58</v>
      </c>
      <c r="E334" s="39" t="s">
        <v>364</v>
      </c>
    </row>
    <row r="335" spans="1:16" ht="12.75">
      <c r="A335" t="s">
        <v>49</v>
      </c>
      <c s="34" t="s">
        <v>371</v>
      </c>
      <c s="34" t="s">
        <v>372</v>
      </c>
      <c s="35" t="s">
        <v>47</v>
      </c>
      <c s="6" t="s">
        <v>373</v>
      </c>
      <c s="36" t="s">
        <v>374</v>
      </c>
      <c s="37">
        <v>2831.04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67</v>
      </c>
    </row>
    <row r="338" spans="1:5" ht="76.5">
      <c r="A338" t="s">
        <v>58</v>
      </c>
      <c r="E338" s="39" t="s">
        <v>375</v>
      </c>
    </row>
    <row r="339" spans="1:13" ht="12.75">
      <c r="A339" t="s">
        <v>46</v>
      </c>
      <c r="C339" s="31" t="s">
        <v>376</v>
      </c>
      <c r="E339" s="33" t="s">
        <v>377</v>
      </c>
      <c r="J339" s="32">
        <f>0</f>
      </c>
      <c s="32">
        <f>0</f>
      </c>
      <c s="32">
        <f>0+L340+L344+L348+L352+L356+L360+L364</f>
      </c>
      <c s="32">
        <f>0+M340+M344+M348+M352+M356+M360+M364</f>
      </c>
    </row>
    <row r="340" spans="1:16" ht="12.75">
      <c r="A340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381</v>
      </c>
      <c s="37">
        <v>64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53</v>
      </c>
      <c>
        <f>(M340*21)/100</f>
      </c>
      <c t="s">
        <v>27</v>
      </c>
    </row>
    <row r="341" spans="1:5" ht="12.75">
      <c r="A341" s="35" t="s">
        <v>54</v>
      </c>
      <c r="E341" s="39" t="s">
        <v>55</v>
      </c>
    </row>
    <row r="342" spans="1:5" ht="12.75">
      <c r="A342" s="35" t="s">
        <v>56</v>
      </c>
      <c r="E342" s="40" t="s">
        <v>67</v>
      </c>
    </row>
    <row r="343" spans="1:5" ht="12.75">
      <c r="A343" t="s">
        <v>58</v>
      </c>
      <c r="E343" s="39" t="s">
        <v>382</v>
      </c>
    </row>
    <row r="344" spans="1:16" ht="12.75">
      <c r="A344" t="s">
        <v>49</v>
      </c>
      <c s="34" t="s">
        <v>383</v>
      </c>
      <c s="34" t="s">
        <v>384</v>
      </c>
      <c s="35" t="s">
        <v>47</v>
      </c>
      <c s="6" t="s">
        <v>385</v>
      </c>
      <c s="36" t="s">
        <v>62</v>
      </c>
      <c s="37">
        <v>4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99</v>
      </c>
      <c>
        <f>(M344*21)/100</f>
      </c>
      <c t="s">
        <v>27</v>
      </c>
    </row>
    <row r="345" spans="1:5" ht="12.75">
      <c r="A345" s="35" t="s">
        <v>54</v>
      </c>
      <c r="E345" s="39" t="s">
        <v>55</v>
      </c>
    </row>
    <row r="346" spans="1:5" ht="12.75">
      <c r="A346" s="35" t="s">
        <v>56</v>
      </c>
      <c r="E346" s="40" t="s">
        <v>67</v>
      </c>
    </row>
    <row r="347" spans="1:5" ht="12.75">
      <c r="A347" t="s">
        <v>58</v>
      </c>
      <c r="E347" s="39" t="s">
        <v>100</v>
      </c>
    </row>
    <row r="348" spans="1:16" ht="25.5">
      <c r="A348" t="s">
        <v>49</v>
      </c>
      <c s="34" t="s">
        <v>386</v>
      </c>
      <c s="34" t="s">
        <v>387</v>
      </c>
      <c s="35" t="s">
        <v>47</v>
      </c>
      <c s="6" t="s">
        <v>388</v>
      </c>
      <c s="36" t="s">
        <v>62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99</v>
      </c>
      <c>
        <f>(M348*21)/100</f>
      </c>
      <c t="s">
        <v>27</v>
      </c>
    </row>
    <row r="349" spans="1:5" ht="12.75">
      <c r="A349" s="35" t="s">
        <v>54</v>
      </c>
      <c r="E349" s="39" t="s">
        <v>55</v>
      </c>
    </row>
    <row r="350" spans="1:5" ht="12.75">
      <c r="A350" s="35" t="s">
        <v>56</v>
      </c>
      <c r="E350" s="40" t="s">
        <v>67</v>
      </c>
    </row>
    <row r="351" spans="1:5" ht="12.75">
      <c r="A351" t="s">
        <v>58</v>
      </c>
      <c r="E351" s="39" t="s">
        <v>100</v>
      </c>
    </row>
    <row r="352" spans="1:16" ht="12.75">
      <c r="A352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53</v>
      </c>
      <c>
        <f>(M352*21)/100</f>
      </c>
      <c t="s">
        <v>27</v>
      </c>
    </row>
    <row r="353" spans="1:5" ht="12.75">
      <c r="A353" s="35" t="s">
        <v>54</v>
      </c>
      <c r="E353" s="39" t="s">
        <v>55</v>
      </c>
    </row>
    <row r="354" spans="1:5" ht="12.75">
      <c r="A354" s="35" t="s">
        <v>56</v>
      </c>
      <c r="E354" s="40" t="s">
        <v>67</v>
      </c>
    </row>
    <row r="355" spans="1:5" ht="38.25">
      <c r="A355" t="s">
        <v>58</v>
      </c>
      <c r="E355" s="39" t="s">
        <v>392</v>
      </c>
    </row>
    <row r="356" spans="1:16" ht="12.75">
      <c r="A356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381</v>
      </c>
      <c s="37">
        <v>36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99</v>
      </c>
      <c>
        <f>(M356*21)/100</f>
      </c>
      <c t="s">
        <v>27</v>
      </c>
    </row>
    <row r="357" spans="1:5" ht="12.75">
      <c r="A357" s="35" t="s">
        <v>54</v>
      </c>
      <c r="E357" s="39" t="s">
        <v>55</v>
      </c>
    </row>
    <row r="358" spans="1:5" ht="12.75">
      <c r="A358" s="35" t="s">
        <v>56</v>
      </c>
      <c r="E358" s="40" t="s">
        <v>67</v>
      </c>
    </row>
    <row r="359" spans="1:5" ht="12.75">
      <c r="A359" t="s">
        <v>58</v>
      </c>
      <c r="E359" s="39" t="s">
        <v>100</v>
      </c>
    </row>
    <row r="360" spans="1:16" ht="12.75">
      <c r="A360" t="s">
        <v>49</v>
      </c>
      <c s="34" t="s">
        <v>396</v>
      </c>
      <c s="34" t="s">
        <v>288</v>
      </c>
      <c s="35" t="s">
        <v>47</v>
      </c>
      <c s="6" t="s">
        <v>397</v>
      </c>
      <c s="36" t="s">
        <v>381</v>
      </c>
      <c s="37">
        <v>64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53</v>
      </c>
      <c>
        <f>(M360*21)/100</f>
      </c>
      <c t="s">
        <v>27</v>
      </c>
    </row>
    <row r="361" spans="1:5" ht="12.75">
      <c r="A361" s="35" t="s">
        <v>54</v>
      </c>
      <c r="E361" s="39" t="s">
        <v>55</v>
      </c>
    </row>
    <row r="362" spans="1:5" ht="12.75">
      <c r="A362" s="35" t="s">
        <v>56</v>
      </c>
      <c r="E362" s="40" t="s">
        <v>67</v>
      </c>
    </row>
    <row r="363" spans="1:5" ht="63.75">
      <c r="A363" t="s">
        <v>58</v>
      </c>
      <c r="E363" s="39" t="s">
        <v>398</v>
      </c>
    </row>
    <row r="364" spans="1:16" ht="12.75">
      <c r="A364" t="s">
        <v>49</v>
      </c>
      <c s="34" t="s">
        <v>399</v>
      </c>
      <c s="34" t="s">
        <v>400</v>
      </c>
      <c s="35" t="s">
        <v>47</v>
      </c>
      <c s="6" t="s">
        <v>401</v>
      </c>
      <c s="36" t="s">
        <v>381</v>
      </c>
      <c s="37">
        <v>110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53</v>
      </c>
      <c>
        <f>(M364*21)/100</f>
      </c>
      <c t="s">
        <v>27</v>
      </c>
    </row>
    <row r="365" spans="1:5" ht="12.75">
      <c r="A365" s="35" t="s">
        <v>54</v>
      </c>
      <c r="E365" s="39" t="s">
        <v>55</v>
      </c>
    </row>
    <row r="366" spans="1:5" ht="12.75">
      <c r="A366" s="35" t="s">
        <v>56</v>
      </c>
      <c r="E366" s="40" t="s">
        <v>67</v>
      </c>
    </row>
    <row r="367" spans="1:5" ht="63.75">
      <c r="A367" t="s">
        <v>58</v>
      </c>
      <c r="E367" s="39" t="s">
        <v>402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403</v>
      </c>
      <c r="E4" s="26" t="s">
        <v>404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407</v>
      </c>
      <c r="E8" s="30" t="s">
        <v>406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408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409</v>
      </c>
      <c s="35" t="s">
        <v>55</v>
      </c>
      <c s="6" t="s">
        <v>410</v>
      </c>
      <c s="36" t="s">
        <v>66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411</v>
      </c>
      <c>
        <f>(M10*21)/100</f>
      </c>
      <c t="s">
        <v>27</v>
      </c>
    </row>
    <row r="11" spans="1:5" ht="12.75">
      <c r="A11" s="35" t="s">
        <v>54</v>
      </c>
      <c r="E11" s="39" t="s">
        <v>412</v>
      </c>
    </row>
    <row r="12" spans="1:5" ht="12.75">
      <c r="A12" s="35" t="s">
        <v>56</v>
      </c>
      <c r="E12" s="40" t="s">
        <v>413</v>
      </c>
    </row>
    <row r="13" spans="1:5" ht="89.25">
      <c r="A13" t="s">
        <v>58</v>
      </c>
      <c r="E13" s="39" t="s">
        <v>414</v>
      </c>
    </row>
    <row r="14" spans="1:16" ht="12.75">
      <c r="A14" t="s">
        <v>49</v>
      </c>
      <c s="34" t="s">
        <v>27</v>
      </c>
      <c s="34" t="s">
        <v>415</v>
      </c>
      <c s="35" t="s">
        <v>55</v>
      </c>
      <c s="6" t="s">
        <v>416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411</v>
      </c>
      <c>
        <f>(M14*21)/100</f>
      </c>
      <c t="s">
        <v>27</v>
      </c>
    </row>
    <row r="15" spans="1:5" ht="12.75">
      <c r="A15" s="35" t="s">
        <v>54</v>
      </c>
      <c r="E15" s="39" t="s">
        <v>417</v>
      </c>
    </row>
    <row r="16" spans="1:5" ht="12.75">
      <c r="A16" s="35" t="s">
        <v>56</v>
      </c>
      <c r="E16" s="40" t="s">
        <v>413</v>
      </c>
    </row>
    <row r="17" spans="1:5" ht="102">
      <c r="A17" t="s">
        <v>58</v>
      </c>
      <c r="E17" s="39" t="s">
        <v>418</v>
      </c>
    </row>
    <row r="18" spans="1:16" ht="12.75">
      <c r="A18" t="s">
        <v>49</v>
      </c>
      <c s="34" t="s">
        <v>26</v>
      </c>
      <c s="34" t="s">
        <v>419</v>
      </c>
      <c s="35" t="s">
        <v>55</v>
      </c>
      <c s="6" t="s">
        <v>420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411</v>
      </c>
      <c>
        <f>(M18*21)/100</f>
      </c>
      <c t="s">
        <v>27</v>
      </c>
    </row>
    <row r="19" spans="1:5" ht="12.75">
      <c r="A19" s="35" t="s">
        <v>54</v>
      </c>
      <c r="E19" s="39" t="s">
        <v>421</v>
      </c>
    </row>
    <row r="20" spans="1:5" ht="12.75">
      <c r="A20" s="35" t="s">
        <v>56</v>
      </c>
      <c r="E20" s="40" t="s">
        <v>413</v>
      </c>
    </row>
    <row r="21" spans="1:5" ht="38.25">
      <c r="A21" t="s">
        <v>58</v>
      </c>
      <c r="E21" s="39" t="s">
        <v>422</v>
      </c>
    </row>
    <row r="22" spans="1:16" ht="12.75">
      <c r="A22" t="s">
        <v>49</v>
      </c>
      <c s="34" t="s">
        <v>69</v>
      </c>
      <c s="34" t="s">
        <v>423</v>
      </c>
      <c s="35" t="s">
        <v>55</v>
      </c>
      <c s="6" t="s">
        <v>424</v>
      </c>
      <c s="36" t="s">
        <v>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411</v>
      </c>
      <c>
        <f>(M22*21)/100</f>
      </c>
      <c t="s">
        <v>27</v>
      </c>
    </row>
    <row r="23" spans="1:5" ht="12.75">
      <c r="A23" s="35" t="s">
        <v>54</v>
      </c>
      <c r="E23" s="39" t="s">
        <v>425</v>
      </c>
    </row>
    <row r="24" spans="1:5" ht="12.75">
      <c r="A24" s="35" t="s">
        <v>56</v>
      </c>
      <c r="E24" s="40" t="s">
        <v>413</v>
      </c>
    </row>
    <row r="25" spans="1:5" ht="63.75">
      <c r="A25" t="s">
        <v>58</v>
      </c>
      <c r="E25" s="39" t="s">
        <v>426</v>
      </c>
    </row>
    <row r="26" spans="1:13" ht="12.75">
      <c r="A26" t="s">
        <v>46</v>
      </c>
      <c r="C26" s="31" t="s">
        <v>27</v>
      </c>
      <c r="E26" s="33" t="s">
        <v>427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75</v>
      </c>
      <c s="34" t="s">
        <v>428</v>
      </c>
      <c s="35" t="s">
        <v>55</v>
      </c>
      <c s="6" t="s">
        <v>429</v>
      </c>
      <c s="36" t="s">
        <v>66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411</v>
      </c>
      <c>
        <f>(M27*21)/100</f>
      </c>
      <c t="s">
        <v>27</v>
      </c>
    </row>
    <row r="28" spans="1:5" ht="12.75">
      <c r="A28" s="35" t="s">
        <v>54</v>
      </c>
      <c r="E28" s="39" t="s">
        <v>430</v>
      </c>
    </row>
    <row r="29" spans="1:5" ht="12.75">
      <c r="A29" s="35" t="s">
        <v>56</v>
      </c>
      <c r="E29" s="40" t="s">
        <v>413</v>
      </c>
    </row>
    <row r="30" spans="1:5" ht="89.25">
      <c r="A30" t="s">
        <v>58</v>
      </c>
      <c r="E30" s="39" t="s">
        <v>431</v>
      </c>
    </row>
    <row r="31" spans="1:16" ht="12.75">
      <c r="A31" t="s">
        <v>49</v>
      </c>
      <c s="34" t="s">
        <v>79</v>
      </c>
      <c s="34" t="s">
        <v>432</v>
      </c>
      <c s="35" t="s">
        <v>55</v>
      </c>
      <c s="6" t="s">
        <v>433</v>
      </c>
      <c s="36" t="s">
        <v>66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411</v>
      </c>
      <c>
        <f>(M31*21)/100</f>
      </c>
      <c t="s">
        <v>27</v>
      </c>
    </row>
    <row r="32" spans="1:5" ht="12.75">
      <c r="A32" s="35" t="s">
        <v>54</v>
      </c>
      <c r="E32" s="39" t="s">
        <v>434</v>
      </c>
    </row>
    <row r="33" spans="1:5" ht="12.75">
      <c r="A33" s="35" t="s">
        <v>56</v>
      </c>
      <c r="E33" s="40" t="s">
        <v>413</v>
      </c>
    </row>
    <row r="34" spans="1:5" ht="76.5">
      <c r="A34" t="s">
        <v>58</v>
      </c>
      <c r="E34" s="39" t="s">
        <v>435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436</v>
      </c>
      <c r="E4" s="26" t="s">
        <v>437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440</v>
      </c>
      <c r="E8" s="30" t="s">
        <v>439</v>
      </c>
      <c r="J8" s="29">
        <f>0+J9+J82+J123</f>
      </c>
      <c s="29">
        <f>0+K9+K82+K123</f>
      </c>
      <c s="29">
        <f>0+L9+L82+L123</f>
      </c>
      <c s="29">
        <f>0+M9+M82+M123</f>
      </c>
    </row>
    <row r="9" spans="1:13" ht="12.75">
      <c r="A9" t="s">
        <v>46</v>
      </c>
      <c r="C9" s="31" t="s">
        <v>27</v>
      </c>
      <c r="E9" s="33" t="s">
        <v>437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47</v>
      </c>
      <c s="34" t="s">
        <v>441</v>
      </c>
      <c s="35" t="s">
        <v>47</v>
      </c>
      <c s="6" t="s">
        <v>442</v>
      </c>
      <c s="36" t="s">
        <v>90</v>
      </c>
      <c s="37">
        <v>146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443</v>
      </c>
    </row>
    <row r="13" spans="1:5" ht="191.25">
      <c r="A13" t="s">
        <v>58</v>
      </c>
      <c r="E13" s="39" t="s">
        <v>444</v>
      </c>
    </row>
    <row r="14" spans="1:16" ht="12.75">
      <c r="A14" t="s">
        <v>49</v>
      </c>
      <c s="34" t="s">
        <v>26</v>
      </c>
      <c s="34" t="s">
        <v>445</v>
      </c>
      <c s="35" t="s">
        <v>47</v>
      </c>
      <c s="6" t="s">
        <v>446</v>
      </c>
      <c s="36" t="s">
        <v>62</v>
      </c>
      <c s="37">
        <v>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67</v>
      </c>
    </row>
    <row r="17" spans="1:5" ht="89.25">
      <c r="A17" t="s">
        <v>58</v>
      </c>
      <c r="E17" s="39" t="s">
        <v>447</v>
      </c>
    </row>
    <row r="18" spans="1:16" ht="12.75">
      <c r="A18" t="s">
        <v>49</v>
      </c>
      <c s="34" t="s">
        <v>69</v>
      </c>
      <c s="34" t="s">
        <v>448</v>
      </c>
      <c s="35" t="s">
        <v>47</v>
      </c>
      <c s="6" t="s">
        <v>449</v>
      </c>
      <c s="36" t="s">
        <v>90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67</v>
      </c>
    </row>
    <row r="21" spans="1:5" ht="140.25">
      <c r="A21" t="s">
        <v>58</v>
      </c>
      <c r="E21" s="39" t="s">
        <v>450</v>
      </c>
    </row>
    <row r="22" spans="1:16" ht="12.75">
      <c r="A22" t="s">
        <v>49</v>
      </c>
      <c s="34" t="s">
        <v>75</v>
      </c>
      <c s="34" t="s">
        <v>451</v>
      </c>
      <c s="35" t="s">
        <v>47</v>
      </c>
      <c s="6" t="s">
        <v>452</v>
      </c>
      <c s="36" t="s">
        <v>72</v>
      </c>
      <c s="37">
        <v>277.4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443</v>
      </c>
    </row>
    <row r="25" spans="1:5" ht="38.25">
      <c r="A25" t="s">
        <v>58</v>
      </c>
      <c r="E25" s="39" t="s">
        <v>453</v>
      </c>
    </row>
    <row r="26" spans="1:16" ht="12.75">
      <c r="A26" t="s">
        <v>49</v>
      </c>
      <c s="34" t="s">
        <v>79</v>
      </c>
      <c s="34" t="s">
        <v>454</v>
      </c>
      <c s="35" t="s">
        <v>47</v>
      </c>
      <c s="6" t="s">
        <v>455</v>
      </c>
      <c s="36" t="s">
        <v>72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456</v>
      </c>
    </row>
    <row r="29" spans="1:5" ht="38.25">
      <c r="A29" t="s">
        <v>58</v>
      </c>
      <c r="E29" s="39" t="s">
        <v>453</v>
      </c>
    </row>
    <row r="30" spans="1:16" ht="25.5">
      <c r="A30" t="s">
        <v>49</v>
      </c>
      <c s="34" t="s">
        <v>83</v>
      </c>
      <c s="34" t="s">
        <v>457</v>
      </c>
      <c s="35" t="s">
        <v>47</v>
      </c>
      <c s="6" t="s">
        <v>458</v>
      </c>
      <c s="36" t="s">
        <v>90</v>
      </c>
      <c s="37">
        <v>738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459</v>
      </c>
    </row>
    <row r="33" spans="1:5" ht="63.75">
      <c r="A33" t="s">
        <v>58</v>
      </c>
      <c r="E33" s="39" t="s">
        <v>460</v>
      </c>
    </row>
    <row r="34" spans="1:16" ht="12.75">
      <c r="A34" t="s">
        <v>49</v>
      </c>
      <c s="34" t="s">
        <v>87</v>
      </c>
      <c s="34" t="s">
        <v>461</v>
      </c>
      <c s="35" t="s">
        <v>47</v>
      </c>
      <c s="6" t="s">
        <v>462</v>
      </c>
      <c s="36" t="s">
        <v>66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67</v>
      </c>
    </row>
    <row r="37" spans="1:5" ht="25.5">
      <c r="A37" t="s">
        <v>58</v>
      </c>
      <c r="E37" s="39" t="s">
        <v>463</v>
      </c>
    </row>
    <row r="38" spans="1:16" ht="12.75">
      <c r="A38" t="s">
        <v>49</v>
      </c>
      <c s="34" t="s">
        <v>92</v>
      </c>
      <c s="34" t="s">
        <v>464</v>
      </c>
      <c s="35" t="s">
        <v>47</v>
      </c>
      <c s="6" t="s">
        <v>465</v>
      </c>
      <c s="36" t="s">
        <v>90</v>
      </c>
      <c s="37">
        <v>738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38.25">
      <c r="A41" t="s">
        <v>58</v>
      </c>
      <c r="E41" s="39" t="s">
        <v>466</v>
      </c>
    </row>
    <row r="42" spans="1:16" ht="12.75">
      <c r="A42" t="s">
        <v>49</v>
      </c>
      <c s="34" t="s">
        <v>96</v>
      </c>
      <c s="34" t="s">
        <v>467</v>
      </c>
      <c s="35" t="s">
        <v>47</v>
      </c>
      <c s="6" t="s">
        <v>468</v>
      </c>
      <c s="36" t="s">
        <v>109</v>
      </c>
      <c s="37">
        <v>246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67</v>
      </c>
    </row>
    <row r="45" spans="1:5" ht="153">
      <c r="A45" t="s">
        <v>58</v>
      </c>
      <c r="E45" s="39" t="s">
        <v>469</v>
      </c>
    </row>
    <row r="46" spans="1:16" ht="12.75">
      <c r="A46" t="s">
        <v>49</v>
      </c>
      <c s="34" t="s">
        <v>101</v>
      </c>
      <c s="34" t="s">
        <v>470</v>
      </c>
      <c s="35" t="s">
        <v>47</v>
      </c>
      <c s="6" t="s">
        <v>471</v>
      </c>
      <c s="36" t="s">
        <v>62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472</v>
      </c>
    </row>
    <row r="49" spans="1:5" ht="51">
      <c r="A49" t="s">
        <v>58</v>
      </c>
      <c r="E49" s="39" t="s">
        <v>473</v>
      </c>
    </row>
    <row r="50" spans="1:16" ht="12.75">
      <c r="A50" t="s">
        <v>49</v>
      </c>
      <c s="34" t="s">
        <v>106</v>
      </c>
      <c s="34" t="s">
        <v>474</v>
      </c>
      <c s="35" t="s">
        <v>47</v>
      </c>
      <c s="6" t="s">
        <v>475</v>
      </c>
      <c s="36" t="s">
        <v>62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99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472</v>
      </c>
    </row>
    <row r="53" spans="1:5" ht="12.75">
      <c r="A53" t="s">
        <v>58</v>
      </c>
      <c r="E53" s="39" t="s">
        <v>100</v>
      </c>
    </row>
    <row r="54" spans="1:16" ht="12.75">
      <c r="A54" t="s">
        <v>49</v>
      </c>
      <c s="34" t="s">
        <v>111</v>
      </c>
      <c s="34" t="s">
        <v>476</v>
      </c>
      <c s="35" t="s">
        <v>47</v>
      </c>
      <c s="6" t="s">
        <v>477</v>
      </c>
      <c s="36" t="s">
        <v>90</v>
      </c>
      <c s="37">
        <v>246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472</v>
      </c>
    </row>
    <row r="57" spans="1:5" ht="102">
      <c r="A57" t="s">
        <v>58</v>
      </c>
      <c r="E57" s="39" t="s">
        <v>478</v>
      </c>
    </row>
    <row r="58" spans="1:16" ht="25.5">
      <c r="A58" t="s">
        <v>49</v>
      </c>
      <c s="34" t="s">
        <v>116</v>
      </c>
      <c s="34" t="s">
        <v>479</v>
      </c>
      <c s="35" t="s">
        <v>47</v>
      </c>
      <c s="6" t="s">
        <v>480</v>
      </c>
      <c s="36" t="s">
        <v>481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67</v>
      </c>
    </row>
    <row r="61" spans="1:5" ht="25.5">
      <c r="A61" t="s">
        <v>58</v>
      </c>
      <c r="E61" s="39" t="s">
        <v>482</v>
      </c>
    </row>
    <row r="62" spans="1:16" ht="12.75">
      <c r="A62" t="s">
        <v>49</v>
      </c>
      <c s="34" t="s">
        <v>124</v>
      </c>
      <c s="34" t="s">
        <v>483</v>
      </c>
      <c s="35" t="s">
        <v>47</v>
      </c>
      <c s="6" t="s">
        <v>484</v>
      </c>
      <c s="36" t="s">
        <v>62</v>
      </c>
      <c s="37">
        <v>14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67</v>
      </c>
    </row>
    <row r="65" spans="1:5" ht="165.75">
      <c r="A65" t="s">
        <v>58</v>
      </c>
      <c r="E65" s="39" t="s">
        <v>485</v>
      </c>
    </row>
    <row r="66" spans="1:16" ht="12.75">
      <c r="A66" t="s">
        <v>49</v>
      </c>
      <c s="34" t="s">
        <v>127</v>
      </c>
      <c s="34" t="s">
        <v>486</v>
      </c>
      <c s="35" t="s">
        <v>47</v>
      </c>
      <c s="6" t="s">
        <v>487</v>
      </c>
      <c s="36" t="s">
        <v>62</v>
      </c>
      <c s="37">
        <v>81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67</v>
      </c>
    </row>
    <row r="69" spans="1:5" ht="63.75">
      <c r="A69" t="s">
        <v>58</v>
      </c>
      <c r="E69" s="39" t="s">
        <v>488</v>
      </c>
    </row>
    <row r="70" spans="1:16" ht="25.5">
      <c r="A70" t="s">
        <v>49</v>
      </c>
      <c s="34" t="s">
        <v>127</v>
      </c>
      <c s="34" t="s">
        <v>489</v>
      </c>
      <c s="35" t="s">
        <v>47</v>
      </c>
      <c s="6" t="s">
        <v>490</v>
      </c>
      <c s="36" t="s">
        <v>66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67</v>
      </c>
    </row>
    <row r="73" spans="1:5" ht="25.5">
      <c r="A73" t="s">
        <v>58</v>
      </c>
      <c r="E73" s="39" t="s">
        <v>490</v>
      </c>
    </row>
    <row r="74" spans="1:16" ht="12.75">
      <c r="A74" t="s">
        <v>49</v>
      </c>
      <c s="34" t="s">
        <v>133</v>
      </c>
      <c s="34" t="s">
        <v>491</v>
      </c>
      <c s="35" t="s">
        <v>47</v>
      </c>
      <c s="6" t="s">
        <v>492</v>
      </c>
      <c s="36" t="s">
        <v>62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67</v>
      </c>
    </row>
    <row r="77" spans="1:5" ht="127.5">
      <c r="A77" t="s">
        <v>58</v>
      </c>
      <c r="E77" s="39" t="s">
        <v>493</v>
      </c>
    </row>
    <row r="78" spans="1:16" ht="12.75">
      <c r="A78" t="s">
        <v>49</v>
      </c>
      <c s="34" t="s">
        <v>139</v>
      </c>
      <c s="34" t="s">
        <v>494</v>
      </c>
      <c s="35" t="s">
        <v>47</v>
      </c>
      <c s="6" t="s">
        <v>495</v>
      </c>
      <c s="36" t="s">
        <v>62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67</v>
      </c>
    </row>
    <row r="81" spans="1:5" ht="102">
      <c r="A81" t="s">
        <v>58</v>
      </c>
      <c r="E81" s="39" t="s">
        <v>496</v>
      </c>
    </row>
    <row r="82" spans="1:13" ht="12.75">
      <c r="A82" t="s">
        <v>46</v>
      </c>
      <c r="C82" s="31" t="s">
        <v>343</v>
      </c>
      <c r="E82" s="33" t="s">
        <v>344</v>
      </c>
      <c r="J82" s="32">
        <f>0</f>
      </c>
      <c s="32">
        <f>0</f>
      </c>
      <c s="32">
        <f>0+L83+L87+L91+L95+L99+L103+L107+L111+L115+L119</f>
      </c>
      <c s="32">
        <f>0+M83+M87+M91+M95+M99+M103+M107+M111+M115+M119</f>
      </c>
    </row>
    <row r="83" spans="1:16" ht="12.75">
      <c r="A83" t="s">
        <v>49</v>
      </c>
      <c s="34" t="s">
        <v>143</v>
      </c>
      <c s="34" t="s">
        <v>497</v>
      </c>
      <c s="35" t="s">
        <v>47</v>
      </c>
      <c s="6" t="s">
        <v>498</v>
      </c>
      <c s="36" t="s">
        <v>72</v>
      </c>
      <c s="37">
        <v>277.4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99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67</v>
      </c>
    </row>
    <row r="86" spans="1:5" ht="76.5">
      <c r="A86" t="s">
        <v>58</v>
      </c>
      <c r="E86" s="39" t="s">
        <v>499</v>
      </c>
    </row>
    <row r="87" spans="1:16" ht="25.5">
      <c r="A87" t="s">
        <v>49</v>
      </c>
      <c s="34" t="s">
        <v>147</v>
      </c>
      <c s="34" t="s">
        <v>500</v>
      </c>
      <c s="35" t="s">
        <v>47</v>
      </c>
      <c s="6" t="s">
        <v>501</v>
      </c>
      <c s="36" t="s">
        <v>502</v>
      </c>
      <c s="37">
        <v>5548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67</v>
      </c>
    </row>
    <row r="90" spans="1:5" ht="76.5">
      <c r="A90" t="s">
        <v>58</v>
      </c>
      <c r="E90" s="39" t="s">
        <v>503</v>
      </c>
    </row>
    <row r="91" spans="1:16" ht="12.75">
      <c r="A91" t="s">
        <v>49</v>
      </c>
      <c s="34" t="s">
        <v>150</v>
      </c>
      <c s="34" t="s">
        <v>504</v>
      </c>
      <c s="35" t="s">
        <v>47</v>
      </c>
      <c s="6" t="s">
        <v>505</v>
      </c>
      <c s="36" t="s">
        <v>62</v>
      </c>
      <c s="37">
        <v>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67</v>
      </c>
    </row>
    <row r="94" spans="1:5" ht="63.75">
      <c r="A94" t="s">
        <v>58</v>
      </c>
      <c r="E94" s="39" t="s">
        <v>506</v>
      </c>
    </row>
    <row r="95" spans="1:16" ht="25.5">
      <c r="A95" t="s">
        <v>49</v>
      </c>
      <c s="34" t="s">
        <v>155</v>
      </c>
      <c s="34" t="s">
        <v>507</v>
      </c>
      <c s="35" t="s">
        <v>47</v>
      </c>
      <c s="6" t="s">
        <v>508</v>
      </c>
      <c s="36" t="s">
        <v>374</v>
      </c>
      <c s="37">
        <v>17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99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67</v>
      </c>
    </row>
    <row r="98" spans="1:5" ht="12.75">
      <c r="A98" t="s">
        <v>58</v>
      </c>
      <c r="E98" s="39" t="s">
        <v>100</v>
      </c>
    </row>
    <row r="99" spans="1:16" ht="25.5">
      <c r="A99" t="s">
        <v>49</v>
      </c>
      <c s="34" t="s">
        <v>158</v>
      </c>
      <c s="34" t="s">
        <v>509</v>
      </c>
      <c s="35" t="s">
        <v>47</v>
      </c>
      <c s="6" t="s">
        <v>510</v>
      </c>
      <c s="36" t="s">
        <v>90</v>
      </c>
      <c s="37">
        <v>146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67</v>
      </c>
    </row>
    <row r="102" spans="1:5" ht="178.5">
      <c r="A102" t="s">
        <v>58</v>
      </c>
      <c r="E102" s="39" t="s">
        <v>511</v>
      </c>
    </row>
    <row r="103" spans="1:16" ht="25.5">
      <c r="A103" t="s">
        <v>49</v>
      </c>
      <c s="34" t="s">
        <v>161</v>
      </c>
      <c s="34" t="s">
        <v>512</v>
      </c>
      <c s="35" t="s">
        <v>47</v>
      </c>
      <c s="6" t="s">
        <v>513</v>
      </c>
      <c s="36" t="s">
        <v>374</v>
      </c>
      <c s="37">
        <v>1806.4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67</v>
      </c>
    </row>
    <row r="106" spans="1:5" ht="51">
      <c r="A106" t="s">
        <v>58</v>
      </c>
      <c r="E106" s="39" t="s">
        <v>514</v>
      </c>
    </row>
    <row r="107" spans="1:16" ht="25.5">
      <c r="A107" t="s">
        <v>49</v>
      </c>
      <c s="34" t="s">
        <v>164</v>
      </c>
      <c s="34" t="s">
        <v>515</v>
      </c>
      <c s="35" t="s">
        <v>47</v>
      </c>
      <c s="6" t="s">
        <v>516</v>
      </c>
      <c s="36" t="s">
        <v>363</v>
      </c>
      <c s="37">
        <v>454.8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67</v>
      </c>
    </row>
    <row r="110" spans="1:5" ht="140.25">
      <c r="A110" t="s">
        <v>58</v>
      </c>
      <c r="E110" s="39" t="s">
        <v>517</v>
      </c>
    </row>
    <row r="111" spans="1:16" ht="25.5">
      <c r="A111" t="s">
        <v>49</v>
      </c>
      <c s="34" t="s">
        <v>167</v>
      </c>
      <c s="34" t="s">
        <v>366</v>
      </c>
      <c s="35" t="s">
        <v>47</v>
      </c>
      <c s="6" t="s">
        <v>367</v>
      </c>
      <c s="36" t="s">
        <v>363</v>
      </c>
      <c s="37">
        <v>0.85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67</v>
      </c>
    </row>
    <row r="114" spans="1:5" ht="140.25">
      <c r="A114" t="s">
        <v>58</v>
      </c>
      <c r="E114" s="39" t="s">
        <v>517</v>
      </c>
    </row>
    <row r="115" spans="1:16" ht="25.5">
      <c r="A115" t="s">
        <v>49</v>
      </c>
      <c s="34" t="s">
        <v>170</v>
      </c>
      <c s="34" t="s">
        <v>369</v>
      </c>
      <c s="35" t="s">
        <v>47</v>
      </c>
      <c s="6" t="s">
        <v>518</v>
      </c>
      <c s="36" t="s">
        <v>363</v>
      </c>
      <c s="37">
        <v>15.9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67</v>
      </c>
    </row>
    <row r="118" spans="1:5" ht="140.25">
      <c r="A118" t="s">
        <v>58</v>
      </c>
      <c r="E118" s="39" t="s">
        <v>517</v>
      </c>
    </row>
    <row r="119" spans="1:16" ht="25.5">
      <c r="A119" t="s">
        <v>49</v>
      </c>
      <c s="34" t="s">
        <v>176</v>
      </c>
      <c s="34" t="s">
        <v>519</v>
      </c>
      <c s="35" t="s">
        <v>47</v>
      </c>
      <c s="6" t="s">
        <v>520</v>
      </c>
      <c s="36" t="s">
        <v>363</v>
      </c>
      <c s="37">
        <v>74.42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67</v>
      </c>
    </row>
    <row r="122" spans="1:5" ht="140.25">
      <c r="A122" t="s">
        <v>58</v>
      </c>
      <c r="E122" s="39" t="s">
        <v>517</v>
      </c>
    </row>
    <row r="123" spans="1:13" ht="12.75">
      <c r="A123" t="s">
        <v>46</v>
      </c>
      <c r="C123" s="31" t="s">
        <v>20</v>
      </c>
      <c r="E123" s="33" t="s">
        <v>521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49</v>
      </c>
      <c s="34" t="s">
        <v>180</v>
      </c>
      <c s="34" t="s">
        <v>400</v>
      </c>
      <c s="35" t="s">
        <v>47</v>
      </c>
      <c s="6" t="s">
        <v>401</v>
      </c>
      <c s="36" t="s">
        <v>381</v>
      </c>
      <c s="37">
        <v>112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67</v>
      </c>
    </row>
    <row r="127" spans="1:5" ht="76.5">
      <c r="A127" t="s">
        <v>58</v>
      </c>
      <c r="E127" s="39" t="s">
        <v>522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523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523</v>
      </c>
      <c r="E4" s="26" t="s">
        <v>524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527</v>
      </c>
      <c r="E8" s="30" t="s">
        <v>526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46</v>
      </c>
      <c r="C9" s="31" t="s">
        <v>27</v>
      </c>
      <c r="E9" s="33" t="s">
        <v>437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528</v>
      </c>
      <c s="35" t="s">
        <v>47</v>
      </c>
      <c s="6" t="s">
        <v>529</v>
      </c>
      <c s="36" t="s">
        <v>72</v>
      </c>
      <c s="37">
        <v>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216.75">
      <c r="A13" t="s">
        <v>58</v>
      </c>
      <c r="E13" s="39" t="s">
        <v>530</v>
      </c>
    </row>
    <row r="14" spans="1:16" ht="12.75">
      <c r="A14" t="s">
        <v>49</v>
      </c>
      <c s="34" t="s">
        <v>27</v>
      </c>
      <c s="34" t="s">
        <v>531</v>
      </c>
      <c s="35" t="s">
        <v>47</v>
      </c>
      <c s="6" t="s">
        <v>532</v>
      </c>
      <c s="36" t="s">
        <v>90</v>
      </c>
      <c s="37">
        <v>125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533</v>
      </c>
    </row>
    <row r="17" spans="1:5" ht="114.75">
      <c r="A17" t="s">
        <v>58</v>
      </c>
      <c r="E17" s="39" t="s">
        <v>534</v>
      </c>
    </row>
    <row r="18" spans="1:16" ht="12.75">
      <c r="A18" t="s">
        <v>49</v>
      </c>
      <c s="34" t="s">
        <v>69</v>
      </c>
      <c s="34" t="s">
        <v>535</v>
      </c>
      <c s="35" t="s">
        <v>47</v>
      </c>
      <c s="6" t="s">
        <v>536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99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537</v>
      </c>
    </row>
    <row r="21" spans="1:5" ht="12.75">
      <c r="A21" t="s">
        <v>58</v>
      </c>
      <c r="E21" s="39" t="s">
        <v>100</v>
      </c>
    </row>
    <row r="22" spans="1:16" ht="12.75">
      <c r="A22" t="s">
        <v>49</v>
      </c>
      <c s="34" t="s">
        <v>75</v>
      </c>
      <c s="34" t="s">
        <v>538</v>
      </c>
      <c s="35" t="s">
        <v>47</v>
      </c>
      <c s="6" t="s">
        <v>539</v>
      </c>
      <c s="36" t="s">
        <v>90</v>
      </c>
      <c s="37">
        <v>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472</v>
      </c>
    </row>
    <row r="25" spans="1:5" ht="63.75">
      <c r="A25" t="s">
        <v>58</v>
      </c>
      <c r="E25" s="39" t="s">
        <v>540</v>
      </c>
    </row>
    <row r="26" spans="1:16" ht="12.75">
      <c r="A26" t="s">
        <v>49</v>
      </c>
      <c s="34" t="s">
        <v>79</v>
      </c>
      <c s="34" t="s">
        <v>541</v>
      </c>
      <c s="35" t="s">
        <v>47</v>
      </c>
      <c s="6" t="s">
        <v>542</v>
      </c>
      <c s="36" t="s">
        <v>72</v>
      </c>
      <c s="37">
        <v>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543</v>
      </c>
    </row>
    <row r="29" spans="1:5" ht="25.5">
      <c r="A29" t="s">
        <v>58</v>
      </c>
      <c r="E29" s="39" t="s">
        <v>544</v>
      </c>
    </row>
    <row r="30" spans="1:16" ht="12.75">
      <c r="A30" t="s">
        <v>49</v>
      </c>
      <c s="34" t="s">
        <v>83</v>
      </c>
      <c s="34" t="s">
        <v>545</v>
      </c>
      <c s="35" t="s">
        <v>47</v>
      </c>
      <c s="6" t="s">
        <v>546</v>
      </c>
      <c s="36" t="s">
        <v>90</v>
      </c>
      <c s="37">
        <v>221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99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67</v>
      </c>
    </row>
    <row r="33" spans="1:5" ht="12.75">
      <c r="A33" t="s">
        <v>58</v>
      </c>
      <c r="E33" s="39" t="s">
        <v>100</v>
      </c>
    </row>
    <row r="34" spans="1:16" ht="12.75">
      <c r="A34" t="s">
        <v>49</v>
      </c>
      <c s="34" t="s">
        <v>87</v>
      </c>
      <c s="34" t="s">
        <v>547</v>
      </c>
      <c s="35" t="s">
        <v>47</v>
      </c>
      <c s="6" t="s">
        <v>548</v>
      </c>
      <c s="36" t="s">
        <v>72</v>
      </c>
      <c s="37">
        <v>4.1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99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472</v>
      </c>
    </row>
    <row r="37" spans="1:5" ht="12.75">
      <c r="A37" t="s">
        <v>58</v>
      </c>
      <c r="E37" s="39" t="s">
        <v>100</v>
      </c>
    </row>
    <row r="38" spans="1:16" ht="12.75">
      <c r="A38" t="s">
        <v>49</v>
      </c>
      <c s="34" t="s">
        <v>92</v>
      </c>
      <c s="34" t="s">
        <v>549</v>
      </c>
      <c s="35" t="s">
        <v>47</v>
      </c>
      <c s="6" t="s">
        <v>550</v>
      </c>
      <c s="36" t="s">
        <v>109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99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537</v>
      </c>
    </row>
    <row r="41" spans="1:5" ht="12.75">
      <c r="A41" t="s">
        <v>58</v>
      </c>
      <c r="E41" s="39" t="s">
        <v>100</v>
      </c>
    </row>
    <row r="42" spans="1:16" ht="12.75">
      <c r="A42" t="s">
        <v>49</v>
      </c>
      <c s="34" t="s">
        <v>96</v>
      </c>
      <c s="34" t="s">
        <v>551</v>
      </c>
      <c s="35" t="s">
        <v>47</v>
      </c>
      <c s="6" t="s">
        <v>552</v>
      </c>
      <c s="36" t="s">
        <v>109</v>
      </c>
      <c s="37">
        <v>18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67</v>
      </c>
    </row>
    <row r="45" spans="1:5" ht="51">
      <c r="A45" t="s">
        <v>58</v>
      </c>
      <c r="E45" s="39" t="s">
        <v>553</v>
      </c>
    </row>
    <row r="46" spans="1:16" ht="12.75">
      <c r="A46" t="s">
        <v>49</v>
      </c>
      <c s="34" t="s">
        <v>101</v>
      </c>
      <c s="34" t="s">
        <v>554</v>
      </c>
      <c s="35" t="s">
        <v>47</v>
      </c>
      <c s="6" t="s">
        <v>555</v>
      </c>
      <c s="36" t="s">
        <v>72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537</v>
      </c>
    </row>
    <row r="49" spans="1:5" ht="76.5">
      <c r="A49" t="s">
        <v>58</v>
      </c>
      <c r="E49" s="39" t="s">
        <v>556</v>
      </c>
    </row>
    <row r="50" spans="1:16" ht="25.5">
      <c r="A50" t="s">
        <v>49</v>
      </c>
      <c s="34" t="s">
        <v>106</v>
      </c>
      <c s="34" t="s">
        <v>557</v>
      </c>
      <c s="35" t="s">
        <v>47</v>
      </c>
      <c s="6" t="s">
        <v>558</v>
      </c>
      <c s="36" t="s">
        <v>72</v>
      </c>
      <c s="37">
        <v>312.15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53">
      <c r="A53" t="s">
        <v>58</v>
      </c>
      <c r="E53" s="39" t="s">
        <v>559</v>
      </c>
    </row>
    <row r="54" spans="1:16" ht="12.75">
      <c r="A54" t="s">
        <v>49</v>
      </c>
      <c s="34" t="s">
        <v>111</v>
      </c>
      <c s="34" t="s">
        <v>560</v>
      </c>
      <c s="35" t="s">
        <v>47</v>
      </c>
      <c s="6" t="s">
        <v>561</v>
      </c>
      <c s="36" t="s">
        <v>109</v>
      </c>
      <c s="37">
        <v>1460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99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562</v>
      </c>
    </row>
    <row r="57" spans="1:5" ht="12.75">
      <c r="A57" t="s">
        <v>58</v>
      </c>
      <c r="E57" s="39" t="s">
        <v>100</v>
      </c>
    </row>
    <row r="58" spans="1:16" ht="12.75">
      <c r="A58" t="s">
        <v>49</v>
      </c>
      <c s="34" t="s">
        <v>116</v>
      </c>
      <c s="34" t="s">
        <v>563</v>
      </c>
      <c s="35" t="s">
        <v>47</v>
      </c>
      <c s="6" t="s">
        <v>564</v>
      </c>
      <c s="36" t="s">
        <v>109</v>
      </c>
      <c s="37">
        <v>431.5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472</v>
      </c>
    </row>
    <row r="61" spans="1:5" ht="12.75">
      <c r="A61" t="s">
        <v>58</v>
      </c>
      <c r="E61" s="39" t="s">
        <v>565</v>
      </c>
    </row>
    <row r="62" spans="1:16" ht="12.75">
      <c r="A62" t="s">
        <v>49</v>
      </c>
      <c s="34" t="s">
        <v>124</v>
      </c>
      <c s="34" t="s">
        <v>566</v>
      </c>
      <c s="35" t="s">
        <v>47</v>
      </c>
      <c s="6" t="s">
        <v>567</v>
      </c>
      <c s="36" t="s">
        <v>72</v>
      </c>
      <c s="37">
        <v>1.5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562</v>
      </c>
    </row>
    <row r="65" spans="1:5" ht="51">
      <c r="A65" t="s">
        <v>58</v>
      </c>
      <c r="E65" s="39" t="s">
        <v>568</v>
      </c>
    </row>
    <row r="66" spans="1:16" ht="12.75">
      <c r="A66" t="s">
        <v>49</v>
      </c>
      <c s="34" t="s">
        <v>139</v>
      </c>
      <c s="34" t="s">
        <v>454</v>
      </c>
      <c s="35" t="s">
        <v>47</v>
      </c>
      <c s="6" t="s">
        <v>569</v>
      </c>
      <c s="36" t="s">
        <v>72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67</v>
      </c>
    </row>
    <row r="69" spans="1:5" ht="12.75">
      <c r="A69" t="s">
        <v>58</v>
      </c>
      <c r="E69" s="39" t="s">
        <v>570</v>
      </c>
    </row>
    <row r="70" spans="1:16" ht="12.75">
      <c r="A70" t="s">
        <v>49</v>
      </c>
      <c s="34" t="s">
        <v>139</v>
      </c>
      <c s="34" t="s">
        <v>454</v>
      </c>
      <c s="35" t="s">
        <v>27</v>
      </c>
      <c s="6" t="s">
        <v>571</v>
      </c>
      <c s="36" t="s">
        <v>72</v>
      </c>
      <c s="37">
        <v>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67</v>
      </c>
    </row>
    <row r="73" spans="1:5" ht="12.75">
      <c r="A73" t="s">
        <v>58</v>
      </c>
      <c r="E73" s="39" t="s">
        <v>572</v>
      </c>
    </row>
    <row r="74" spans="1:16" ht="12.75">
      <c r="A74" t="s">
        <v>49</v>
      </c>
      <c s="34" t="s">
        <v>139</v>
      </c>
      <c s="34" t="s">
        <v>454</v>
      </c>
      <c s="35" t="s">
        <v>26</v>
      </c>
      <c s="6" t="s">
        <v>573</v>
      </c>
      <c s="36" t="s">
        <v>72</v>
      </c>
      <c s="37">
        <v>63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67</v>
      </c>
    </row>
    <row r="77" spans="1:5" ht="12.75">
      <c r="A77" t="s">
        <v>58</v>
      </c>
      <c r="E77" s="39" t="s">
        <v>574</v>
      </c>
    </row>
    <row r="78" spans="1:16" ht="12.75">
      <c r="A78" t="s">
        <v>49</v>
      </c>
      <c s="34" t="s">
        <v>143</v>
      </c>
      <c s="34" t="s">
        <v>575</v>
      </c>
      <c s="35" t="s">
        <v>47</v>
      </c>
      <c s="6" t="s">
        <v>576</v>
      </c>
      <c s="36" t="s">
        <v>62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472</v>
      </c>
    </row>
    <row r="81" spans="1:5" ht="89.25">
      <c r="A81" t="s">
        <v>58</v>
      </c>
      <c r="E81" s="39" t="s">
        <v>577</v>
      </c>
    </row>
    <row r="82" spans="1:16" ht="12.75">
      <c r="A82" t="s">
        <v>49</v>
      </c>
      <c s="34" t="s">
        <v>147</v>
      </c>
      <c s="34" t="s">
        <v>578</v>
      </c>
      <c s="35" t="s">
        <v>47</v>
      </c>
      <c s="6" t="s">
        <v>579</v>
      </c>
      <c s="36" t="s">
        <v>109</v>
      </c>
      <c s="37">
        <v>100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99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67</v>
      </c>
    </row>
    <row r="85" spans="1:5" ht="12.75">
      <c r="A85" t="s">
        <v>58</v>
      </c>
      <c r="E85" s="39" t="s">
        <v>100</v>
      </c>
    </row>
    <row r="86" spans="1:16" ht="12.75">
      <c r="A86" t="s">
        <v>49</v>
      </c>
      <c s="34" t="s">
        <v>147</v>
      </c>
      <c s="34" t="s">
        <v>580</v>
      </c>
      <c s="35" t="s">
        <v>47</v>
      </c>
      <c s="6" t="s">
        <v>581</v>
      </c>
      <c s="36" t="s">
        <v>62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99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67</v>
      </c>
    </row>
    <row r="89" spans="1:5" ht="12.75">
      <c r="A89" t="s">
        <v>58</v>
      </c>
      <c r="E89" s="39" t="s">
        <v>100</v>
      </c>
    </row>
    <row r="90" spans="1:16" ht="12.75">
      <c r="A90" t="s">
        <v>49</v>
      </c>
      <c s="34" t="s">
        <v>150</v>
      </c>
      <c s="34" t="s">
        <v>582</v>
      </c>
      <c s="35" t="s">
        <v>47</v>
      </c>
      <c s="6" t="s">
        <v>583</v>
      </c>
      <c s="36" t="s">
        <v>109</v>
      </c>
      <c s="37">
        <v>375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99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562</v>
      </c>
    </row>
    <row r="93" spans="1:5" ht="12.75">
      <c r="A93" t="s">
        <v>58</v>
      </c>
      <c r="E93" s="39" t="s">
        <v>100</v>
      </c>
    </row>
    <row r="94" spans="1:16" ht="12.75">
      <c r="A94" t="s">
        <v>49</v>
      </c>
      <c s="34" t="s">
        <v>150</v>
      </c>
      <c s="34" t="s">
        <v>584</v>
      </c>
      <c s="35" t="s">
        <v>47</v>
      </c>
      <c s="6" t="s">
        <v>585</v>
      </c>
      <c s="36" t="s">
        <v>109</v>
      </c>
      <c s="37">
        <v>6.8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537</v>
      </c>
    </row>
    <row r="97" spans="1:5" ht="51">
      <c r="A97" t="s">
        <v>58</v>
      </c>
      <c r="E97" s="39" t="s">
        <v>586</v>
      </c>
    </row>
    <row r="98" spans="1:16" ht="12.75">
      <c r="A98" t="s">
        <v>49</v>
      </c>
      <c s="34" t="s">
        <v>155</v>
      </c>
      <c s="34" t="s">
        <v>587</v>
      </c>
      <c s="35" t="s">
        <v>47</v>
      </c>
      <c s="6" t="s">
        <v>588</v>
      </c>
      <c s="36" t="s">
        <v>109</v>
      </c>
      <c s="37">
        <v>126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99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562</v>
      </c>
    </row>
    <row r="101" spans="1:5" ht="12.75">
      <c r="A101" t="s">
        <v>58</v>
      </c>
      <c r="E101" s="39" t="s">
        <v>100</v>
      </c>
    </row>
    <row r="102" spans="1:16" ht="12.75">
      <c r="A102" t="s">
        <v>49</v>
      </c>
      <c s="34" t="s">
        <v>155</v>
      </c>
      <c s="34" t="s">
        <v>589</v>
      </c>
      <c s="35" t="s">
        <v>47</v>
      </c>
      <c s="6" t="s">
        <v>590</v>
      </c>
      <c s="36" t="s">
        <v>62</v>
      </c>
      <c s="37">
        <v>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67</v>
      </c>
    </row>
    <row r="105" spans="1:5" ht="12.75">
      <c r="A105" t="s">
        <v>58</v>
      </c>
      <c r="E105" s="39" t="s">
        <v>591</v>
      </c>
    </row>
    <row r="106" spans="1:16" ht="12.75">
      <c r="A106" t="s">
        <v>49</v>
      </c>
      <c s="34" t="s">
        <v>158</v>
      </c>
      <c s="34" t="s">
        <v>592</v>
      </c>
      <c s="35" t="s">
        <v>47</v>
      </c>
      <c s="6" t="s">
        <v>593</v>
      </c>
      <c s="36" t="s">
        <v>109</v>
      </c>
      <c s="37">
        <v>100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99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67</v>
      </c>
    </row>
    <row r="109" spans="1:5" ht="12.75">
      <c r="A109" t="s">
        <v>58</v>
      </c>
      <c r="E109" s="39" t="s">
        <v>100</v>
      </c>
    </row>
    <row r="110" spans="1:13" ht="12.75">
      <c r="A110" t="s">
        <v>46</v>
      </c>
      <c r="C110" s="31" t="s">
        <v>376</v>
      </c>
      <c r="E110" s="33" t="s">
        <v>594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25.5">
      <c r="A111" t="s">
        <v>49</v>
      </c>
      <c s="34" t="s">
        <v>158</v>
      </c>
      <c s="34" t="s">
        <v>497</v>
      </c>
      <c s="35" t="s">
        <v>47</v>
      </c>
      <c s="6" t="s">
        <v>595</v>
      </c>
      <c s="36" t="s">
        <v>72</v>
      </c>
      <c s="37">
        <v>312.15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67</v>
      </c>
    </row>
    <row r="114" spans="1:5" ht="127.5">
      <c r="A114" t="s">
        <v>58</v>
      </c>
      <c r="E114" s="39" t="s">
        <v>596</v>
      </c>
    </row>
    <row r="115" spans="1:16" ht="25.5">
      <c r="A115" t="s">
        <v>49</v>
      </c>
      <c s="34" t="s">
        <v>161</v>
      </c>
      <c s="34" t="s">
        <v>500</v>
      </c>
      <c s="35" t="s">
        <v>47</v>
      </c>
      <c s="6" t="s">
        <v>597</v>
      </c>
      <c s="36" t="s">
        <v>598</v>
      </c>
      <c s="37">
        <v>12486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67</v>
      </c>
    </row>
    <row r="118" spans="1:5" ht="114.75">
      <c r="A118" t="s">
        <v>58</v>
      </c>
      <c r="E118" s="39" t="s">
        <v>599</v>
      </c>
    </row>
    <row r="119" spans="1:16" ht="12.75">
      <c r="A119" t="s">
        <v>49</v>
      </c>
      <c s="34" t="s">
        <v>164</v>
      </c>
      <c s="34" t="s">
        <v>584</v>
      </c>
      <c s="35" t="s">
        <v>47</v>
      </c>
      <c s="6" t="s">
        <v>600</v>
      </c>
      <c s="36" t="s">
        <v>109</v>
      </c>
      <c s="37">
        <v>3.4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67</v>
      </c>
    </row>
    <row r="122" spans="1:5" ht="12.75">
      <c r="A122" t="s">
        <v>58</v>
      </c>
      <c r="E122" s="39" t="s">
        <v>100</v>
      </c>
    </row>
    <row r="123" spans="1:16" ht="12.75">
      <c r="A123" t="s">
        <v>49</v>
      </c>
      <c s="34" t="s">
        <v>167</v>
      </c>
      <c s="34" t="s">
        <v>601</v>
      </c>
      <c s="35" t="s">
        <v>47</v>
      </c>
      <c s="6" t="s">
        <v>373</v>
      </c>
      <c s="36" t="s">
        <v>602</v>
      </c>
      <c s="37">
        <v>700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76.5">
      <c r="A126" t="s">
        <v>58</v>
      </c>
      <c r="E126" s="39" t="s">
        <v>603</v>
      </c>
    </row>
    <row r="127" spans="1:16" ht="25.5">
      <c r="A127" t="s">
        <v>49</v>
      </c>
      <c s="34" t="s">
        <v>170</v>
      </c>
      <c s="34" t="s">
        <v>361</v>
      </c>
      <c s="35" t="s">
        <v>47</v>
      </c>
      <c s="6" t="s">
        <v>604</v>
      </c>
      <c s="36" t="s">
        <v>363</v>
      </c>
      <c s="37">
        <v>126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67</v>
      </c>
    </row>
    <row r="130" spans="1:5" ht="89.25">
      <c r="A130" t="s">
        <v>58</v>
      </c>
      <c r="E130" s="39" t="s">
        <v>364</v>
      </c>
    </row>
    <row r="131" spans="1:16" ht="25.5">
      <c r="A131" t="s">
        <v>49</v>
      </c>
      <c s="34" t="s">
        <v>170</v>
      </c>
      <c s="34" t="s">
        <v>515</v>
      </c>
      <c s="35" t="s">
        <v>47</v>
      </c>
      <c s="6" t="s">
        <v>605</v>
      </c>
      <c s="36" t="s">
        <v>363</v>
      </c>
      <c s="37">
        <v>624.3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67</v>
      </c>
    </row>
    <row r="134" spans="1:5" ht="89.25">
      <c r="A134" t="s">
        <v>58</v>
      </c>
      <c r="E134" s="39" t="s">
        <v>364</v>
      </c>
    </row>
    <row r="135" spans="1:13" ht="12.75">
      <c r="A135" t="s">
        <v>46</v>
      </c>
      <c r="C135" s="31" t="s">
        <v>606</v>
      </c>
      <c r="E135" s="33" t="s">
        <v>427</v>
      </c>
      <c r="J135" s="32">
        <f>0</f>
      </c>
      <c s="32">
        <f>0</f>
      </c>
      <c s="32">
        <f>0+L136</f>
      </c>
      <c s="32">
        <f>0+M136</f>
      </c>
    </row>
    <row r="136" spans="1:16" ht="12.75">
      <c r="A136" t="s">
        <v>49</v>
      </c>
      <c s="34" t="s">
        <v>176</v>
      </c>
      <c s="34" t="s">
        <v>400</v>
      </c>
      <c s="35" t="s">
        <v>47</v>
      </c>
      <c s="6" t="s">
        <v>401</v>
      </c>
      <c s="36" t="s">
        <v>381</v>
      </c>
      <c s="37">
        <v>70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67</v>
      </c>
    </row>
    <row r="139" spans="1:5" ht="63.75">
      <c r="A139" t="s">
        <v>58</v>
      </c>
      <c r="E139" s="39" t="s">
        <v>402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607</v>
      </c>
      <c r="E4" s="26" t="s">
        <v>608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611</v>
      </c>
      <c r="E8" s="30" t="s">
        <v>610</v>
      </c>
      <c r="J8" s="29">
        <f>0+J9+J54+J71+J76+J193</f>
      </c>
      <c s="29">
        <f>0+K9+K54+K71+K76+K193</f>
      </c>
      <c s="29">
        <f>0+L9+L54+L71+L76+L193</f>
      </c>
      <c s="29">
        <f>0+M9+M54+M71+M76+M193</f>
      </c>
    </row>
    <row r="9" spans="1:13" ht="12.75">
      <c r="A9" t="s">
        <v>46</v>
      </c>
      <c r="C9" s="31" t="s">
        <v>27</v>
      </c>
      <c r="E9" s="33" t="s">
        <v>612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26</v>
      </c>
      <c s="34" t="s">
        <v>613</v>
      </c>
      <c s="35" t="s">
        <v>47</v>
      </c>
      <c s="6" t="s">
        <v>614</v>
      </c>
      <c s="36" t="s">
        <v>72</v>
      </c>
      <c s="37">
        <v>15.1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615</v>
      </c>
    </row>
    <row r="13" spans="1:5" ht="12.75">
      <c r="A13" t="s">
        <v>58</v>
      </c>
      <c r="E13" s="39" t="s">
        <v>100</v>
      </c>
    </row>
    <row r="14" spans="1:16" ht="12.75">
      <c r="A14" t="s">
        <v>49</v>
      </c>
      <c s="34" t="s">
        <v>69</v>
      </c>
      <c s="34" t="s">
        <v>616</v>
      </c>
      <c s="35" t="s">
        <v>47</v>
      </c>
      <c s="6" t="s">
        <v>617</v>
      </c>
      <c s="36" t="s">
        <v>109</v>
      </c>
      <c s="37">
        <v>242.2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99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67</v>
      </c>
    </row>
    <row r="17" spans="1:5" ht="12.75">
      <c r="A17" t="s">
        <v>58</v>
      </c>
      <c r="E17" s="39" t="s">
        <v>100</v>
      </c>
    </row>
    <row r="18" spans="1:16" ht="12.75">
      <c r="A18" t="s">
        <v>49</v>
      </c>
      <c s="34" t="s">
        <v>75</v>
      </c>
      <c s="34" t="s">
        <v>618</v>
      </c>
      <c s="35" t="s">
        <v>101</v>
      </c>
      <c s="6" t="s">
        <v>619</v>
      </c>
      <c s="36" t="s">
        <v>72</v>
      </c>
      <c s="37">
        <v>1.4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620</v>
      </c>
    </row>
    <row r="21" spans="1:5" ht="51">
      <c r="A21" t="s">
        <v>58</v>
      </c>
      <c r="E21" s="39" t="s">
        <v>621</v>
      </c>
    </row>
    <row r="22" spans="1:16" ht="12.75">
      <c r="A22" t="s">
        <v>49</v>
      </c>
      <c s="34" t="s">
        <v>79</v>
      </c>
      <c s="34" t="s">
        <v>622</v>
      </c>
      <c s="35" t="s">
        <v>47</v>
      </c>
      <c s="6" t="s">
        <v>623</v>
      </c>
      <c s="36" t="s">
        <v>72</v>
      </c>
      <c s="37">
        <v>6.8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624</v>
      </c>
    </row>
    <row r="25" spans="1:5" ht="51">
      <c r="A25" t="s">
        <v>58</v>
      </c>
      <c r="E25" s="39" t="s">
        <v>621</v>
      </c>
    </row>
    <row r="26" spans="1:16" ht="12.75">
      <c r="A26" t="s">
        <v>49</v>
      </c>
      <c s="34" t="s">
        <v>83</v>
      </c>
      <c s="34" t="s">
        <v>625</v>
      </c>
      <c s="35" t="s">
        <v>47</v>
      </c>
      <c s="6" t="s">
        <v>626</v>
      </c>
      <c s="36" t="s">
        <v>72</v>
      </c>
      <c s="37">
        <v>3.2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624</v>
      </c>
    </row>
    <row r="29" spans="1:5" ht="51">
      <c r="A29" t="s">
        <v>58</v>
      </c>
      <c r="E29" s="39" t="s">
        <v>621</v>
      </c>
    </row>
    <row r="30" spans="1:16" ht="12.75">
      <c r="A30" t="s">
        <v>49</v>
      </c>
      <c s="34" t="s">
        <v>87</v>
      </c>
      <c s="34" t="s">
        <v>627</v>
      </c>
      <c s="35" t="s">
        <v>47</v>
      </c>
      <c s="6" t="s">
        <v>628</v>
      </c>
      <c s="36" t="s">
        <v>72</v>
      </c>
      <c s="37">
        <v>4.5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624</v>
      </c>
    </row>
    <row r="33" spans="1:5" ht="51">
      <c r="A33" t="s">
        <v>58</v>
      </c>
      <c r="E33" s="39" t="s">
        <v>621</v>
      </c>
    </row>
    <row r="34" spans="1:16" ht="12.75">
      <c r="A34" t="s">
        <v>49</v>
      </c>
      <c s="34" t="s">
        <v>92</v>
      </c>
      <c s="34" t="s">
        <v>629</v>
      </c>
      <c s="35" t="s">
        <v>47</v>
      </c>
      <c s="6" t="s">
        <v>630</v>
      </c>
      <c s="36" t="s">
        <v>72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99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624</v>
      </c>
    </row>
    <row r="37" spans="1:5" ht="12.75">
      <c r="A37" t="s">
        <v>58</v>
      </c>
      <c r="E37" s="39" t="s">
        <v>100</v>
      </c>
    </row>
    <row r="38" spans="1:16" ht="12.75">
      <c r="A38" t="s">
        <v>49</v>
      </c>
      <c s="34" t="s">
        <v>96</v>
      </c>
      <c s="34" t="s">
        <v>618</v>
      </c>
      <c s="35" t="s">
        <v>47</v>
      </c>
      <c s="6" t="s">
        <v>631</v>
      </c>
      <c s="36" t="s">
        <v>72</v>
      </c>
      <c s="37">
        <v>1.4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624</v>
      </c>
    </row>
    <row r="41" spans="1:5" ht="153">
      <c r="A41" t="s">
        <v>58</v>
      </c>
      <c r="E41" s="39" t="s">
        <v>632</v>
      </c>
    </row>
    <row r="42" spans="1:16" ht="12.75">
      <c r="A42" t="s">
        <v>49</v>
      </c>
      <c s="34" t="s">
        <v>101</v>
      </c>
      <c s="34" t="s">
        <v>633</v>
      </c>
      <c s="35" t="s">
        <v>47</v>
      </c>
      <c s="6" t="s">
        <v>634</v>
      </c>
      <c s="36" t="s">
        <v>90</v>
      </c>
      <c s="37">
        <v>56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99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635</v>
      </c>
    </row>
    <row r="45" spans="1:5" ht="12.75">
      <c r="A45" t="s">
        <v>58</v>
      </c>
      <c r="E45" s="39" t="s">
        <v>100</v>
      </c>
    </row>
    <row r="46" spans="1:16" ht="12.75">
      <c r="A46" t="s">
        <v>49</v>
      </c>
      <c s="34" t="s">
        <v>106</v>
      </c>
      <c s="34" t="s">
        <v>636</v>
      </c>
      <c s="35" t="s">
        <v>47</v>
      </c>
      <c s="6" t="s">
        <v>637</v>
      </c>
      <c s="36" t="s">
        <v>90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638</v>
      </c>
    </row>
    <row r="49" spans="1:5" ht="25.5">
      <c r="A49" t="s">
        <v>58</v>
      </c>
      <c r="E49" s="39" t="s">
        <v>639</v>
      </c>
    </row>
    <row r="50" spans="1:16" ht="12.75">
      <c r="A50" t="s">
        <v>49</v>
      </c>
      <c s="34" t="s">
        <v>111</v>
      </c>
      <c s="34" t="s">
        <v>640</v>
      </c>
      <c s="35" t="s">
        <v>47</v>
      </c>
      <c s="6" t="s">
        <v>641</v>
      </c>
      <c s="36" t="s">
        <v>109</v>
      </c>
      <c s="37">
        <v>207.3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99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67</v>
      </c>
    </row>
    <row r="53" spans="1:5" ht="12.75">
      <c r="A53" t="s">
        <v>58</v>
      </c>
      <c r="E53" s="39" t="s">
        <v>100</v>
      </c>
    </row>
    <row r="54" spans="1:13" ht="12.75">
      <c r="A54" t="s">
        <v>46</v>
      </c>
      <c r="C54" s="31" t="s">
        <v>26</v>
      </c>
      <c r="E54" s="33" t="s">
        <v>642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116</v>
      </c>
      <c s="34" t="s">
        <v>582</v>
      </c>
      <c s="35" t="s">
        <v>47</v>
      </c>
      <c s="6" t="s">
        <v>583</v>
      </c>
      <c s="36" t="s">
        <v>109</v>
      </c>
      <c s="37">
        <v>283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99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643</v>
      </c>
    </row>
    <row r="58" spans="1:5" ht="12.75">
      <c r="A58" t="s">
        <v>58</v>
      </c>
      <c r="E58" s="39" t="s">
        <v>100</v>
      </c>
    </row>
    <row r="59" spans="1:16" ht="12.75">
      <c r="A59" t="s">
        <v>49</v>
      </c>
      <c s="34" t="s">
        <v>120</v>
      </c>
      <c s="34" t="s">
        <v>613</v>
      </c>
      <c s="35" t="s">
        <v>27</v>
      </c>
      <c s="6" t="s">
        <v>614</v>
      </c>
      <c s="36" t="s">
        <v>72</v>
      </c>
      <c s="37">
        <v>809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643</v>
      </c>
    </row>
    <row r="62" spans="1:5" ht="12.75">
      <c r="A62" t="s">
        <v>58</v>
      </c>
      <c r="E62" s="39" t="s">
        <v>100</v>
      </c>
    </row>
    <row r="63" spans="1:16" ht="12.75">
      <c r="A63" t="s">
        <v>49</v>
      </c>
      <c s="34" t="s">
        <v>124</v>
      </c>
      <c s="34" t="s">
        <v>644</v>
      </c>
      <c s="35" t="s">
        <v>47</v>
      </c>
      <c s="6" t="s">
        <v>645</v>
      </c>
      <c s="36" t="s">
        <v>109</v>
      </c>
      <c s="37">
        <v>330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643</v>
      </c>
    </row>
    <row r="66" spans="1:5" ht="12.75">
      <c r="A66" t="s">
        <v>58</v>
      </c>
      <c r="E66" s="39" t="s">
        <v>100</v>
      </c>
    </row>
    <row r="67" spans="1:16" ht="25.5">
      <c r="A67" t="s">
        <v>49</v>
      </c>
      <c s="34" t="s">
        <v>127</v>
      </c>
      <c s="34" t="s">
        <v>646</v>
      </c>
      <c s="35" t="s">
        <v>47</v>
      </c>
      <c s="6" t="s">
        <v>647</v>
      </c>
      <c s="36" t="s">
        <v>72</v>
      </c>
      <c s="37">
        <v>859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99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643</v>
      </c>
    </row>
    <row r="70" spans="1:5" ht="12.75">
      <c r="A70" t="s">
        <v>58</v>
      </c>
      <c r="E70" s="39" t="s">
        <v>100</v>
      </c>
    </row>
    <row r="71" spans="1:13" ht="12.75">
      <c r="A71" t="s">
        <v>46</v>
      </c>
      <c r="C71" s="31" t="s">
        <v>20</v>
      </c>
      <c r="E71" s="33" t="s">
        <v>427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245</v>
      </c>
      <c s="34" t="s">
        <v>400</v>
      </c>
      <c s="35" t="s">
        <v>47</v>
      </c>
      <c s="6" t="s">
        <v>401</v>
      </c>
      <c s="36" t="s">
        <v>381</v>
      </c>
      <c s="37">
        <v>96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67</v>
      </c>
    </row>
    <row r="75" spans="1:5" ht="63.75">
      <c r="A75" t="s">
        <v>58</v>
      </c>
      <c r="E75" s="39" t="s">
        <v>402</v>
      </c>
    </row>
    <row r="76" spans="1:13" ht="12.75">
      <c r="A76" t="s">
        <v>46</v>
      </c>
      <c r="C76" s="31" t="s">
        <v>648</v>
      </c>
      <c r="E76" s="33" t="s">
        <v>594</v>
      </c>
      <c r="J76" s="32">
        <f>0</f>
      </c>
      <c s="32">
        <f>0</f>
      </c>
      <c s="32">
        <f>0+L77+L81+L85+L89+L93+L97+L101+L105+L109+L113+L117+L121+L125+L129+L133+L137+L141+L145+L149+L153+L157+L161+L165+L169+L173+L177+L181+L185+L189</f>
      </c>
      <c s="32">
        <f>0+M77+M81+M85+M89+M93+M97+M101+M105+M109+M113+M117+M121+M125+M129+M133+M137+M141+M145+M149+M153+M157+M161+M165+M169+M173+M177+M181+M185+M189</f>
      </c>
    </row>
    <row r="77" spans="1:16" ht="12.75">
      <c r="A77" t="s">
        <v>49</v>
      </c>
      <c s="34" t="s">
        <v>133</v>
      </c>
      <c s="34" t="s">
        <v>649</v>
      </c>
      <c s="35" t="s">
        <v>47</v>
      </c>
      <c s="6" t="s">
        <v>650</v>
      </c>
      <c s="36" t="s">
        <v>109</v>
      </c>
      <c s="37">
        <v>188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99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55</v>
      </c>
    </row>
    <row r="80" spans="1:5" ht="12.75">
      <c r="A80" t="s">
        <v>58</v>
      </c>
      <c r="E80" s="39" t="s">
        <v>236</v>
      </c>
    </row>
    <row r="81" spans="1:16" ht="25.5">
      <c r="A81" t="s">
        <v>49</v>
      </c>
      <c s="34" t="s">
        <v>139</v>
      </c>
      <c s="34" t="s">
        <v>651</v>
      </c>
      <c s="35" t="s">
        <v>47</v>
      </c>
      <c s="6" t="s">
        <v>652</v>
      </c>
      <c s="36" t="s">
        <v>62</v>
      </c>
      <c s="37">
        <v>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99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55</v>
      </c>
    </row>
    <row r="84" spans="1:5" ht="140.25">
      <c r="A84" t="s">
        <v>58</v>
      </c>
      <c r="E84" s="39" t="s">
        <v>653</v>
      </c>
    </row>
    <row r="85" spans="1:16" ht="25.5">
      <c r="A85" t="s">
        <v>49</v>
      </c>
      <c s="34" t="s">
        <v>143</v>
      </c>
      <c s="34" t="s">
        <v>654</v>
      </c>
      <c s="35" t="s">
        <v>47</v>
      </c>
      <c s="6" t="s">
        <v>655</v>
      </c>
      <c s="36" t="s">
        <v>62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99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55</v>
      </c>
    </row>
    <row r="88" spans="1:5" ht="140.25">
      <c r="A88" t="s">
        <v>58</v>
      </c>
      <c r="E88" s="39" t="s">
        <v>653</v>
      </c>
    </row>
    <row r="89" spans="1:16" ht="12.75">
      <c r="A89" t="s">
        <v>49</v>
      </c>
      <c s="34" t="s">
        <v>147</v>
      </c>
      <c s="34" t="s">
        <v>656</v>
      </c>
      <c s="35" t="s">
        <v>47</v>
      </c>
      <c s="6" t="s">
        <v>657</v>
      </c>
      <c s="36" t="s">
        <v>72</v>
      </c>
      <c s="37">
        <v>4.7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99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658</v>
      </c>
    </row>
    <row r="92" spans="1:5" ht="12.75">
      <c r="A92" t="s">
        <v>58</v>
      </c>
      <c r="E92" s="39" t="s">
        <v>100</v>
      </c>
    </row>
    <row r="93" spans="1:16" ht="12.75">
      <c r="A93" t="s">
        <v>49</v>
      </c>
      <c s="34" t="s">
        <v>150</v>
      </c>
      <c s="34" t="s">
        <v>566</v>
      </c>
      <c s="35" t="s">
        <v>47</v>
      </c>
      <c s="6" t="s">
        <v>567</v>
      </c>
      <c s="36" t="s">
        <v>72</v>
      </c>
      <c s="37">
        <v>6.42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659</v>
      </c>
    </row>
    <row r="96" spans="1:5" ht="51">
      <c r="A96" t="s">
        <v>58</v>
      </c>
      <c r="E96" s="39" t="s">
        <v>568</v>
      </c>
    </row>
    <row r="97" spans="1:16" ht="12.75">
      <c r="A97" t="s">
        <v>49</v>
      </c>
      <c s="34" t="s">
        <v>155</v>
      </c>
      <c s="34" t="s">
        <v>660</v>
      </c>
      <c s="35" t="s">
        <v>47</v>
      </c>
      <c s="6" t="s">
        <v>661</v>
      </c>
      <c s="36" t="s">
        <v>90</v>
      </c>
      <c s="37">
        <v>31.2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658</v>
      </c>
    </row>
    <row r="100" spans="1:5" ht="229.5">
      <c r="A100" t="s">
        <v>58</v>
      </c>
      <c r="E100" s="39" t="s">
        <v>662</v>
      </c>
    </row>
    <row r="101" spans="1:16" ht="12.75">
      <c r="A101" t="s">
        <v>49</v>
      </c>
      <c s="34" t="s">
        <v>158</v>
      </c>
      <c s="34" t="s">
        <v>663</v>
      </c>
      <c s="35" t="s">
        <v>47</v>
      </c>
      <c s="6" t="s">
        <v>664</v>
      </c>
      <c s="36" t="s">
        <v>90</v>
      </c>
      <c s="37">
        <v>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456</v>
      </c>
    </row>
    <row r="104" spans="1:5" ht="204">
      <c r="A104" t="s">
        <v>58</v>
      </c>
      <c r="E104" s="39" t="s">
        <v>665</v>
      </c>
    </row>
    <row r="105" spans="1:16" ht="12.75">
      <c r="A105" t="s">
        <v>49</v>
      </c>
      <c s="34" t="s">
        <v>161</v>
      </c>
      <c s="34" t="s">
        <v>554</v>
      </c>
      <c s="35" t="s">
        <v>47</v>
      </c>
      <c s="6" t="s">
        <v>555</v>
      </c>
      <c s="36" t="s">
        <v>72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537</v>
      </c>
    </row>
    <row r="108" spans="1:5" ht="76.5">
      <c r="A108" t="s">
        <v>58</v>
      </c>
      <c r="E108" s="39" t="s">
        <v>556</v>
      </c>
    </row>
    <row r="109" spans="1:16" ht="12.75">
      <c r="A109" t="s">
        <v>49</v>
      </c>
      <c s="34" t="s">
        <v>164</v>
      </c>
      <c s="34" t="s">
        <v>666</v>
      </c>
      <c s="35" t="s">
        <v>47</v>
      </c>
      <c s="6" t="s">
        <v>667</v>
      </c>
      <c s="36" t="s">
        <v>72</v>
      </c>
      <c s="37">
        <v>3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99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67</v>
      </c>
    </row>
    <row r="112" spans="1:5" ht="12.75">
      <c r="A112" t="s">
        <v>58</v>
      </c>
      <c r="E112" s="39" t="s">
        <v>100</v>
      </c>
    </row>
    <row r="113" spans="1:16" ht="12.75">
      <c r="A113" t="s">
        <v>49</v>
      </c>
      <c s="34" t="s">
        <v>167</v>
      </c>
      <c s="34" t="s">
        <v>668</v>
      </c>
      <c s="35" t="s">
        <v>47</v>
      </c>
      <c s="6" t="s">
        <v>669</v>
      </c>
      <c s="36" t="s">
        <v>66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67</v>
      </c>
    </row>
    <row r="116" spans="1:5" ht="25.5">
      <c r="A116" t="s">
        <v>58</v>
      </c>
      <c r="E116" s="39" t="s">
        <v>670</v>
      </c>
    </row>
    <row r="117" spans="1:16" ht="12.75">
      <c r="A117" t="s">
        <v>49</v>
      </c>
      <c s="34" t="s">
        <v>170</v>
      </c>
      <c s="34" t="s">
        <v>671</v>
      </c>
      <c s="35" t="s">
        <v>47</v>
      </c>
      <c s="6" t="s">
        <v>672</v>
      </c>
      <c s="36" t="s">
        <v>66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53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67</v>
      </c>
    </row>
    <row r="120" spans="1:5" ht="25.5">
      <c r="A120" t="s">
        <v>58</v>
      </c>
      <c r="E120" s="39" t="s">
        <v>670</v>
      </c>
    </row>
    <row r="121" spans="1:16" ht="12.75">
      <c r="A121" t="s">
        <v>49</v>
      </c>
      <c s="34" t="s">
        <v>176</v>
      </c>
      <c s="34" t="s">
        <v>673</v>
      </c>
      <c s="35" t="s">
        <v>47</v>
      </c>
      <c s="6" t="s">
        <v>674</v>
      </c>
      <c s="36" t="s">
        <v>90</v>
      </c>
      <c s="37">
        <v>14.5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99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537</v>
      </c>
    </row>
    <row r="124" spans="1:5" ht="12.75">
      <c r="A124" t="s">
        <v>58</v>
      </c>
      <c r="E124" s="39" t="s">
        <v>100</v>
      </c>
    </row>
    <row r="125" spans="1:16" ht="12.75">
      <c r="A125" t="s">
        <v>49</v>
      </c>
      <c s="34" t="s">
        <v>180</v>
      </c>
      <c s="34" t="s">
        <v>675</v>
      </c>
      <c s="35" t="s">
        <v>47</v>
      </c>
      <c s="6" t="s">
        <v>676</v>
      </c>
      <c s="36" t="s">
        <v>72</v>
      </c>
      <c s="37">
        <v>14.5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537</v>
      </c>
    </row>
    <row r="128" spans="1:5" ht="63.75">
      <c r="A128" t="s">
        <v>58</v>
      </c>
      <c r="E128" s="39" t="s">
        <v>677</v>
      </c>
    </row>
    <row r="129" spans="1:16" ht="25.5">
      <c r="A129" t="s">
        <v>49</v>
      </c>
      <c s="34" t="s">
        <v>185</v>
      </c>
      <c s="34" t="s">
        <v>678</v>
      </c>
      <c s="35" t="s">
        <v>47</v>
      </c>
      <c s="6" t="s">
        <v>679</v>
      </c>
      <c s="36" t="s">
        <v>72</v>
      </c>
      <c s="37">
        <v>51.54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67</v>
      </c>
    </row>
    <row r="132" spans="1:5" ht="63.75">
      <c r="A132" t="s">
        <v>58</v>
      </c>
      <c r="E132" s="39" t="s">
        <v>677</v>
      </c>
    </row>
    <row r="133" spans="1:16" ht="12.75">
      <c r="A133" t="s">
        <v>49</v>
      </c>
      <c s="34" t="s">
        <v>188</v>
      </c>
      <c s="34" t="s">
        <v>680</v>
      </c>
      <c s="35" t="s">
        <v>47</v>
      </c>
      <c s="6" t="s">
        <v>681</v>
      </c>
      <c s="36" t="s">
        <v>109</v>
      </c>
      <c s="37">
        <v>24.8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55</v>
      </c>
    </row>
    <row r="135" spans="1:5" ht="12.75">
      <c r="A135" s="35" t="s">
        <v>56</v>
      </c>
      <c r="E135" s="40" t="s">
        <v>67</v>
      </c>
    </row>
    <row r="136" spans="1:5" ht="114.75">
      <c r="A136" t="s">
        <v>58</v>
      </c>
      <c r="E136" s="39" t="s">
        <v>682</v>
      </c>
    </row>
    <row r="137" spans="1:16" ht="25.5">
      <c r="A137" t="s">
        <v>49</v>
      </c>
      <c s="34" t="s">
        <v>191</v>
      </c>
      <c s="34" t="s">
        <v>683</v>
      </c>
      <c s="35" t="s">
        <v>47</v>
      </c>
      <c s="6" t="s">
        <v>684</v>
      </c>
      <c s="36" t="s">
        <v>374</v>
      </c>
      <c s="37">
        <v>194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55</v>
      </c>
    </row>
    <row r="139" spans="1:5" ht="12.75">
      <c r="A139" s="35" t="s">
        <v>56</v>
      </c>
      <c r="E139" s="40" t="s">
        <v>67</v>
      </c>
    </row>
    <row r="140" spans="1:5" ht="76.5">
      <c r="A140" t="s">
        <v>58</v>
      </c>
      <c r="E140" s="39" t="s">
        <v>685</v>
      </c>
    </row>
    <row r="141" spans="1:16" ht="12.75">
      <c r="A141" t="s">
        <v>49</v>
      </c>
      <c s="34" t="s">
        <v>194</v>
      </c>
      <c s="34" t="s">
        <v>589</v>
      </c>
      <c s="35" t="s">
        <v>47</v>
      </c>
      <c s="6" t="s">
        <v>590</v>
      </c>
      <c s="36" t="s">
        <v>62</v>
      </c>
      <c s="37">
        <v>12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12.75">
      <c r="A142" s="35" t="s">
        <v>54</v>
      </c>
      <c r="E142" s="39" t="s">
        <v>55</v>
      </c>
    </row>
    <row r="143" spans="1:5" ht="12.75">
      <c r="A143" s="35" t="s">
        <v>56</v>
      </c>
      <c r="E143" s="40" t="s">
        <v>67</v>
      </c>
    </row>
    <row r="144" spans="1:5" ht="12.75">
      <c r="A144" t="s">
        <v>58</v>
      </c>
      <c r="E144" s="39" t="s">
        <v>591</v>
      </c>
    </row>
    <row r="145" spans="1:16" ht="12.75">
      <c r="A145" t="s">
        <v>49</v>
      </c>
      <c s="34" t="s">
        <v>198</v>
      </c>
      <c s="34" t="s">
        <v>686</v>
      </c>
      <c s="35" t="s">
        <v>47</v>
      </c>
      <c s="6" t="s">
        <v>687</v>
      </c>
      <c s="36" t="s">
        <v>109</v>
      </c>
      <c s="37">
        <v>22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99</v>
      </c>
      <c>
        <f>(M145*21)/100</f>
      </c>
      <c t="s">
        <v>27</v>
      </c>
    </row>
    <row r="146" spans="1:5" ht="12.75">
      <c r="A146" s="35" t="s">
        <v>54</v>
      </c>
      <c r="E146" s="39" t="s">
        <v>55</v>
      </c>
    </row>
    <row r="147" spans="1:5" ht="12.75">
      <c r="A147" s="35" t="s">
        <v>56</v>
      </c>
      <c r="E147" s="40" t="s">
        <v>537</v>
      </c>
    </row>
    <row r="148" spans="1:5" ht="12.75">
      <c r="A148" t="s">
        <v>58</v>
      </c>
      <c r="E148" s="39" t="s">
        <v>100</v>
      </c>
    </row>
    <row r="149" spans="1:16" ht="12.75">
      <c r="A149" t="s">
        <v>49</v>
      </c>
      <c s="34" t="s">
        <v>202</v>
      </c>
      <c s="34" t="s">
        <v>688</v>
      </c>
      <c s="35" t="s">
        <v>47</v>
      </c>
      <c s="6" t="s">
        <v>689</v>
      </c>
      <c s="36" t="s">
        <v>109</v>
      </c>
      <c s="37">
        <v>68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12.75">
      <c r="A150" s="35" t="s">
        <v>54</v>
      </c>
      <c r="E150" s="39" t="s">
        <v>55</v>
      </c>
    </row>
    <row r="151" spans="1:5" ht="12.75">
      <c r="A151" s="35" t="s">
        <v>56</v>
      </c>
      <c r="E151" s="40" t="s">
        <v>537</v>
      </c>
    </row>
    <row r="152" spans="1:5" ht="12.75">
      <c r="A152" t="s">
        <v>58</v>
      </c>
      <c r="E152" s="39" t="s">
        <v>565</v>
      </c>
    </row>
    <row r="153" spans="1:16" ht="12.75">
      <c r="A153" t="s">
        <v>49</v>
      </c>
      <c s="34" t="s">
        <v>206</v>
      </c>
      <c s="34" t="s">
        <v>592</v>
      </c>
      <c s="35" t="s">
        <v>47</v>
      </c>
      <c s="6" t="s">
        <v>593</v>
      </c>
      <c s="36" t="s">
        <v>109</v>
      </c>
      <c s="37">
        <v>68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99</v>
      </c>
      <c>
        <f>(M153*21)/100</f>
      </c>
      <c t="s">
        <v>27</v>
      </c>
    </row>
    <row r="154" spans="1:5" ht="12.75">
      <c r="A154" s="35" t="s">
        <v>54</v>
      </c>
      <c r="E154" s="39" t="s">
        <v>55</v>
      </c>
    </row>
    <row r="155" spans="1:5" ht="12.75">
      <c r="A155" s="35" t="s">
        <v>56</v>
      </c>
      <c r="E155" s="40" t="s">
        <v>67</v>
      </c>
    </row>
    <row r="156" spans="1:5" ht="12.75">
      <c r="A156" t="s">
        <v>58</v>
      </c>
      <c r="E156" s="39" t="s">
        <v>100</v>
      </c>
    </row>
    <row r="157" spans="1:16" ht="12.75">
      <c r="A157" t="s">
        <v>49</v>
      </c>
      <c s="34" t="s">
        <v>209</v>
      </c>
      <c s="34" t="s">
        <v>578</v>
      </c>
      <c s="35" t="s">
        <v>47</v>
      </c>
      <c s="6" t="s">
        <v>579</v>
      </c>
      <c s="36" t="s">
        <v>109</v>
      </c>
      <c s="37">
        <v>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99</v>
      </c>
      <c>
        <f>(M157*21)/100</f>
      </c>
      <c t="s">
        <v>27</v>
      </c>
    </row>
    <row r="158" spans="1:5" ht="12.75">
      <c r="A158" s="35" t="s">
        <v>54</v>
      </c>
      <c r="E158" s="39" t="s">
        <v>55</v>
      </c>
    </row>
    <row r="159" spans="1:5" ht="12.75">
      <c r="A159" s="35" t="s">
        <v>56</v>
      </c>
      <c r="E159" s="40" t="s">
        <v>67</v>
      </c>
    </row>
    <row r="160" spans="1:5" ht="12.75">
      <c r="A160" t="s">
        <v>58</v>
      </c>
      <c r="E160" s="39" t="s">
        <v>100</v>
      </c>
    </row>
    <row r="161" spans="1:16" ht="12.75">
      <c r="A161" t="s">
        <v>49</v>
      </c>
      <c s="34" t="s">
        <v>212</v>
      </c>
      <c s="34" t="s">
        <v>690</v>
      </c>
      <c s="35" t="s">
        <v>47</v>
      </c>
      <c s="6" t="s">
        <v>691</v>
      </c>
      <c s="36" t="s">
        <v>109</v>
      </c>
      <c s="37">
        <v>31.2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99</v>
      </c>
      <c>
        <f>(M161*21)/100</f>
      </c>
      <c t="s">
        <v>27</v>
      </c>
    </row>
    <row r="162" spans="1:5" ht="12.75">
      <c r="A162" s="35" t="s">
        <v>54</v>
      </c>
      <c r="E162" s="39" t="s">
        <v>55</v>
      </c>
    </row>
    <row r="163" spans="1:5" ht="12.75">
      <c r="A163" s="35" t="s">
        <v>56</v>
      </c>
      <c r="E163" s="40" t="s">
        <v>67</v>
      </c>
    </row>
    <row r="164" spans="1:5" ht="331.5">
      <c r="A164" t="s">
        <v>58</v>
      </c>
      <c r="E164" s="39" t="s">
        <v>692</v>
      </c>
    </row>
    <row r="165" spans="1:16" ht="12.75">
      <c r="A165" t="s">
        <v>49</v>
      </c>
      <c s="34" t="s">
        <v>216</v>
      </c>
      <c s="34" t="s">
        <v>693</v>
      </c>
      <c s="35" t="s">
        <v>47</v>
      </c>
      <c s="6" t="s">
        <v>694</v>
      </c>
      <c s="36" t="s">
        <v>90</v>
      </c>
      <c s="37">
        <v>5.2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99</v>
      </c>
      <c>
        <f>(M165*21)/100</f>
      </c>
      <c t="s">
        <v>27</v>
      </c>
    </row>
    <row r="166" spans="1:5" ht="12.75">
      <c r="A166" s="35" t="s">
        <v>54</v>
      </c>
      <c r="E166" s="39" t="s">
        <v>55</v>
      </c>
    </row>
    <row r="167" spans="1:5" ht="12.75">
      <c r="A167" s="35" t="s">
        <v>56</v>
      </c>
      <c r="E167" s="40" t="s">
        <v>67</v>
      </c>
    </row>
    <row r="168" spans="1:5" ht="12.75">
      <c r="A168" t="s">
        <v>58</v>
      </c>
      <c r="E168" s="39" t="s">
        <v>100</v>
      </c>
    </row>
    <row r="169" spans="1:16" ht="12.75">
      <c r="A169" t="s">
        <v>49</v>
      </c>
      <c s="34" t="s">
        <v>220</v>
      </c>
      <c s="34" t="s">
        <v>695</v>
      </c>
      <c s="35" t="s">
        <v>47</v>
      </c>
      <c s="6" t="s">
        <v>696</v>
      </c>
      <c s="36" t="s">
        <v>109</v>
      </c>
      <c s="37">
        <v>31.2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27</v>
      </c>
    </row>
    <row r="170" spans="1:5" ht="12.75">
      <c r="A170" s="35" t="s">
        <v>54</v>
      </c>
      <c r="E170" s="39" t="s">
        <v>55</v>
      </c>
    </row>
    <row r="171" spans="1:5" ht="12.75">
      <c r="A171" s="35" t="s">
        <v>56</v>
      </c>
      <c r="E171" s="40" t="s">
        <v>67</v>
      </c>
    </row>
    <row r="172" spans="1:5" ht="12.75">
      <c r="A172" t="s">
        <v>58</v>
      </c>
      <c r="E172" s="39" t="s">
        <v>697</v>
      </c>
    </row>
    <row r="173" spans="1:16" ht="25.5">
      <c r="A173" t="s">
        <v>49</v>
      </c>
      <c s="34" t="s">
        <v>224</v>
      </c>
      <c s="34" t="s">
        <v>698</v>
      </c>
      <c s="35" t="s">
        <v>47</v>
      </c>
      <c s="6" t="s">
        <v>699</v>
      </c>
      <c s="36" t="s">
        <v>363</v>
      </c>
      <c s="37">
        <v>2.98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27</v>
      </c>
    </row>
    <row r="174" spans="1:5" ht="12.75">
      <c r="A174" s="35" t="s">
        <v>54</v>
      </c>
      <c r="E174" s="39" t="s">
        <v>55</v>
      </c>
    </row>
    <row r="175" spans="1:5" ht="12.75">
      <c r="A175" s="35" t="s">
        <v>56</v>
      </c>
      <c r="E175" s="40" t="s">
        <v>55</v>
      </c>
    </row>
    <row r="176" spans="1:5" ht="140.25">
      <c r="A176" t="s">
        <v>58</v>
      </c>
      <c r="E176" s="39" t="s">
        <v>700</v>
      </c>
    </row>
    <row r="177" spans="1:16" ht="25.5">
      <c r="A177" t="s">
        <v>49</v>
      </c>
      <c s="34" t="s">
        <v>229</v>
      </c>
      <c s="34" t="s">
        <v>701</v>
      </c>
      <c s="35" t="s">
        <v>47</v>
      </c>
      <c s="6" t="s">
        <v>702</v>
      </c>
      <c s="36" t="s">
        <v>363</v>
      </c>
      <c s="37">
        <v>31.46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27</v>
      </c>
    </row>
    <row r="178" spans="1:5" ht="12.75">
      <c r="A178" s="35" t="s">
        <v>54</v>
      </c>
      <c r="E178" s="39" t="s">
        <v>55</v>
      </c>
    </row>
    <row r="179" spans="1:5" ht="12.75">
      <c r="A179" s="35" t="s">
        <v>56</v>
      </c>
      <c r="E179" s="40" t="s">
        <v>67</v>
      </c>
    </row>
    <row r="180" spans="1:5" ht="89.25">
      <c r="A180" t="s">
        <v>58</v>
      </c>
      <c r="E180" s="39" t="s">
        <v>364</v>
      </c>
    </row>
    <row r="181" spans="1:16" ht="12.75">
      <c r="A181" t="s">
        <v>49</v>
      </c>
      <c s="34" t="s">
        <v>233</v>
      </c>
      <c s="34" t="s">
        <v>515</v>
      </c>
      <c s="35" t="s">
        <v>47</v>
      </c>
      <c s="6" t="s">
        <v>703</v>
      </c>
      <c s="36" t="s">
        <v>363</v>
      </c>
      <c s="37">
        <v>1730.026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27</v>
      </c>
    </row>
    <row r="182" spans="1:5" ht="12.75">
      <c r="A182" s="35" t="s">
        <v>54</v>
      </c>
      <c r="E182" s="39" t="s">
        <v>55</v>
      </c>
    </row>
    <row r="183" spans="1:5" ht="12.75">
      <c r="A183" s="35" t="s">
        <v>56</v>
      </c>
      <c r="E183" s="40" t="s">
        <v>67</v>
      </c>
    </row>
    <row r="184" spans="1:5" ht="89.25">
      <c r="A184" t="s">
        <v>58</v>
      </c>
      <c r="E184" s="39" t="s">
        <v>364</v>
      </c>
    </row>
    <row r="185" spans="1:16" ht="25.5">
      <c r="A185" t="s">
        <v>49</v>
      </c>
      <c s="34" t="s">
        <v>237</v>
      </c>
      <c s="34" t="s">
        <v>366</v>
      </c>
      <c s="35" t="s">
        <v>47</v>
      </c>
      <c s="6" t="s">
        <v>367</v>
      </c>
      <c s="36" t="s">
        <v>363</v>
      </c>
      <c s="37">
        <v>123.75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67</v>
      </c>
    </row>
    <row r="188" spans="1:5" ht="89.25">
      <c r="A188" t="s">
        <v>58</v>
      </c>
      <c r="E188" s="39" t="s">
        <v>364</v>
      </c>
    </row>
    <row r="189" spans="1:16" ht="25.5">
      <c r="A189" t="s">
        <v>49</v>
      </c>
      <c s="34" t="s">
        <v>241</v>
      </c>
      <c s="34" t="s">
        <v>369</v>
      </c>
      <c s="35" t="s">
        <v>47</v>
      </c>
      <c s="6" t="s">
        <v>704</v>
      </c>
      <c s="36" t="s">
        <v>363</v>
      </c>
      <c s="37">
        <v>5.93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67</v>
      </c>
    </row>
    <row r="192" spans="1:5" ht="89.25">
      <c r="A192" t="s">
        <v>58</v>
      </c>
      <c r="E192" s="39" t="s">
        <v>364</v>
      </c>
    </row>
    <row r="193" spans="1:13" ht="12.75">
      <c r="A193" t="s">
        <v>46</v>
      </c>
      <c r="C193" s="31" t="s">
        <v>705</v>
      </c>
      <c r="E193" s="33" t="s">
        <v>706</v>
      </c>
      <c r="J193" s="32">
        <f>0</f>
      </c>
      <c s="32">
        <f>0</f>
      </c>
      <c s="32">
        <f>0+L194+L198</f>
      </c>
      <c s="32">
        <f>0+M194+M198</f>
      </c>
    </row>
    <row r="194" spans="1:16" ht="12.75">
      <c r="A194" t="s">
        <v>49</v>
      </c>
      <c s="34" t="s">
        <v>47</v>
      </c>
      <c s="34" t="s">
        <v>707</v>
      </c>
      <c s="35" t="s">
        <v>47</v>
      </c>
      <c s="6" t="s">
        <v>708</v>
      </c>
      <c s="36" t="s">
        <v>109</v>
      </c>
      <c s="37">
        <v>44.85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55</v>
      </c>
    </row>
    <row r="196" spans="1:5" ht="12.75">
      <c r="A196" s="35" t="s">
        <v>56</v>
      </c>
      <c r="E196" s="40" t="s">
        <v>709</v>
      </c>
    </row>
    <row r="197" spans="1:5" ht="267.75">
      <c r="A197" t="s">
        <v>58</v>
      </c>
      <c r="E197" s="39" t="s">
        <v>710</v>
      </c>
    </row>
    <row r="198" spans="1:16" ht="12.75">
      <c r="A198" t="s">
        <v>49</v>
      </c>
      <c s="34" t="s">
        <v>27</v>
      </c>
      <c s="34" t="s">
        <v>660</v>
      </c>
      <c s="35" t="s">
        <v>47</v>
      </c>
      <c s="6" t="s">
        <v>711</v>
      </c>
      <c s="36" t="s">
        <v>90</v>
      </c>
      <c s="37">
        <v>15.6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55</v>
      </c>
    </row>
    <row r="200" spans="1:5" ht="12.75">
      <c r="A200" s="35" t="s">
        <v>56</v>
      </c>
      <c r="E200" s="40" t="s">
        <v>55</v>
      </c>
    </row>
    <row r="201" spans="1:5" ht="229.5">
      <c r="A201" t="s">
        <v>58</v>
      </c>
      <c r="E201" s="39" t="s">
        <v>712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713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713</v>
      </c>
      <c r="E4" s="26" t="s">
        <v>714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717</v>
      </c>
      <c r="E8" s="30" t="s">
        <v>716</v>
      </c>
      <c r="J8" s="29">
        <f>0+J9+J54+J59</f>
      </c>
      <c s="29">
        <f>0+K9+K54+K59</f>
      </c>
      <c s="29">
        <f>0+L9+L54+L59</f>
      </c>
      <c s="29">
        <f>0+M9+M54+M59</f>
      </c>
    </row>
    <row r="9" spans="1:13" ht="12.75">
      <c r="A9" t="s">
        <v>46</v>
      </c>
      <c r="C9" s="31" t="s">
        <v>27</v>
      </c>
      <c r="E9" s="33" t="s">
        <v>612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613</v>
      </c>
      <c s="35" t="s">
        <v>47</v>
      </c>
      <c s="6" t="s">
        <v>614</v>
      </c>
      <c s="36" t="s">
        <v>72</v>
      </c>
      <c s="37">
        <v>26.312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718</v>
      </c>
    </row>
    <row r="13" spans="1:5" ht="38.25">
      <c r="A13" t="s">
        <v>58</v>
      </c>
      <c r="E13" s="39" t="s">
        <v>719</v>
      </c>
    </row>
    <row r="14" spans="1:16" ht="12.75">
      <c r="A14" t="s">
        <v>49</v>
      </c>
      <c s="34" t="s">
        <v>27</v>
      </c>
      <c s="34" t="s">
        <v>618</v>
      </c>
      <c s="35" t="s">
        <v>47</v>
      </c>
      <c s="6" t="s">
        <v>619</v>
      </c>
      <c s="36" t="s">
        <v>72</v>
      </c>
      <c s="37">
        <v>6.815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718</v>
      </c>
    </row>
    <row r="17" spans="1:5" ht="51">
      <c r="A17" t="s">
        <v>58</v>
      </c>
      <c r="E17" s="39" t="s">
        <v>621</v>
      </c>
    </row>
    <row r="18" spans="1:16" ht="12.75">
      <c r="A18" t="s">
        <v>49</v>
      </c>
      <c s="34" t="s">
        <v>26</v>
      </c>
      <c s="34" t="s">
        <v>720</v>
      </c>
      <c s="35" t="s">
        <v>47</v>
      </c>
      <c s="6" t="s">
        <v>721</v>
      </c>
      <c s="36" t="s">
        <v>72</v>
      </c>
      <c s="37">
        <v>0.5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722</v>
      </c>
    </row>
    <row r="21" spans="1:5" ht="51">
      <c r="A21" t="s">
        <v>58</v>
      </c>
      <c r="E21" s="39" t="s">
        <v>621</v>
      </c>
    </row>
    <row r="22" spans="1:16" ht="12.75">
      <c r="A22" t="s">
        <v>49</v>
      </c>
      <c s="34" t="s">
        <v>69</v>
      </c>
      <c s="34" t="s">
        <v>723</v>
      </c>
      <c s="35" t="s">
        <v>47</v>
      </c>
      <c s="6" t="s">
        <v>724</v>
      </c>
      <c s="36" t="s">
        <v>72</v>
      </c>
      <c s="37">
        <v>0.8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722</v>
      </c>
    </row>
    <row r="25" spans="1:5" ht="51">
      <c r="A25" t="s">
        <v>58</v>
      </c>
      <c r="E25" s="39" t="s">
        <v>621</v>
      </c>
    </row>
    <row r="26" spans="1:16" ht="12.75">
      <c r="A26" t="s">
        <v>49</v>
      </c>
      <c s="34" t="s">
        <v>75</v>
      </c>
      <c s="34" t="s">
        <v>625</v>
      </c>
      <c s="35" t="s">
        <v>47</v>
      </c>
      <c s="6" t="s">
        <v>626</v>
      </c>
      <c s="36" t="s">
        <v>72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722</v>
      </c>
    </row>
    <row r="29" spans="1:5" ht="51">
      <c r="A29" t="s">
        <v>58</v>
      </c>
      <c r="E29" s="39" t="s">
        <v>621</v>
      </c>
    </row>
    <row r="30" spans="1:16" ht="12.75">
      <c r="A30" t="s">
        <v>49</v>
      </c>
      <c s="34" t="s">
        <v>79</v>
      </c>
      <c s="34" t="s">
        <v>618</v>
      </c>
      <c s="35" t="s">
        <v>101</v>
      </c>
      <c s="6" t="s">
        <v>631</v>
      </c>
      <c s="36" t="s">
        <v>72</v>
      </c>
      <c s="37">
        <v>6.315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718</v>
      </c>
    </row>
    <row r="33" spans="1:5" ht="153">
      <c r="A33" t="s">
        <v>58</v>
      </c>
      <c r="E33" s="39" t="s">
        <v>632</v>
      </c>
    </row>
    <row r="34" spans="1:16" ht="12.75">
      <c r="A34" t="s">
        <v>49</v>
      </c>
      <c s="34" t="s">
        <v>83</v>
      </c>
      <c s="34" t="s">
        <v>725</v>
      </c>
      <c s="35" t="s">
        <v>47</v>
      </c>
      <c s="6" t="s">
        <v>634</v>
      </c>
      <c s="36" t="s">
        <v>90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726</v>
      </c>
    </row>
    <row r="37" spans="1:5" ht="25.5">
      <c r="A37" t="s">
        <v>58</v>
      </c>
      <c r="E37" s="39" t="s">
        <v>727</v>
      </c>
    </row>
    <row r="38" spans="1:16" ht="12.75">
      <c r="A38" t="s">
        <v>49</v>
      </c>
      <c s="34" t="s">
        <v>87</v>
      </c>
      <c s="34" t="s">
        <v>636</v>
      </c>
      <c s="35" t="s">
        <v>47</v>
      </c>
      <c s="6" t="s">
        <v>637</v>
      </c>
      <c s="36" t="s">
        <v>90</v>
      </c>
      <c s="37">
        <v>67.4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718</v>
      </c>
    </row>
    <row r="41" spans="1:5" ht="25.5">
      <c r="A41" t="s">
        <v>58</v>
      </c>
      <c r="E41" s="39" t="s">
        <v>639</v>
      </c>
    </row>
    <row r="42" spans="1:16" ht="12.75">
      <c r="A42" t="s">
        <v>49</v>
      </c>
      <c s="34" t="s">
        <v>92</v>
      </c>
      <c s="34" t="s">
        <v>728</v>
      </c>
      <c s="35" t="s">
        <v>47</v>
      </c>
      <c s="6" t="s">
        <v>729</v>
      </c>
      <c s="36" t="s">
        <v>90</v>
      </c>
      <c s="37">
        <v>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726</v>
      </c>
    </row>
    <row r="45" spans="1:5" ht="25.5">
      <c r="A45" t="s">
        <v>58</v>
      </c>
      <c r="E45" s="39" t="s">
        <v>639</v>
      </c>
    </row>
    <row r="46" spans="1:16" ht="25.5">
      <c r="A46" t="s">
        <v>49</v>
      </c>
      <c s="34" t="s">
        <v>96</v>
      </c>
      <c s="34" t="s">
        <v>730</v>
      </c>
      <c s="35" t="s">
        <v>47</v>
      </c>
      <c s="6" t="s">
        <v>731</v>
      </c>
      <c s="36" t="s">
        <v>109</v>
      </c>
      <c s="37">
        <v>6.1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726</v>
      </c>
    </row>
    <row r="49" spans="1:5" ht="51">
      <c r="A49" t="s">
        <v>58</v>
      </c>
      <c r="E49" s="39" t="s">
        <v>732</v>
      </c>
    </row>
    <row r="50" spans="1:16" ht="12.75">
      <c r="A50" t="s">
        <v>49</v>
      </c>
      <c s="34" t="s">
        <v>101</v>
      </c>
      <c s="34" t="s">
        <v>733</v>
      </c>
      <c s="35" t="s">
        <v>47</v>
      </c>
      <c s="6" t="s">
        <v>734</v>
      </c>
      <c s="36" t="s">
        <v>90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76.5">
      <c r="A53" t="s">
        <v>58</v>
      </c>
      <c r="E53" s="39" t="s">
        <v>735</v>
      </c>
    </row>
    <row r="54" spans="1:13" ht="12.75">
      <c r="A54" t="s">
        <v>46</v>
      </c>
      <c r="C54" s="31" t="s">
        <v>20</v>
      </c>
      <c r="E54" s="33" t="s">
        <v>427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198</v>
      </c>
      <c s="34" t="s">
        <v>400</v>
      </c>
      <c s="35" t="s">
        <v>47</v>
      </c>
      <c s="6" t="s">
        <v>401</v>
      </c>
      <c s="36" t="s">
        <v>381</v>
      </c>
      <c s="37">
        <v>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67</v>
      </c>
    </row>
    <row r="58" spans="1:5" ht="63.75">
      <c r="A58" t="s">
        <v>58</v>
      </c>
      <c r="E58" s="39" t="s">
        <v>402</v>
      </c>
    </row>
    <row r="59" spans="1:13" ht="12.75">
      <c r="A59" t="s">
        <v>46</v>
      </c>
      <c r="C59" s="31" t="s">
        <v>376</v>
      </c>
      <c r="E59" s="33" t="s">
        <v>594</v>
      </c>
      <c r="J59" s="32">
        <f>0</f>
      </c>
      <c s="32">
        <f>0</f>
      </c>
      <c s="32">
        <f>0+L60+L64+L68+L72+L76+L80+L84+L88+L92+L96+L100+L104+L108+L112+L116+L120+L124+L128+L132+L136+L140+L144+L148</f>
      </c>
      <c s="32">
        <f>0+M60+M64+M68+M72+M76+M80+M84+M88+M92+M96+M100+M104+M108+M112+M116+M120+M124+M128+M132+M136+M140+M144+M148</f>
      </c>
    </row>
    <row r="60" spans="1:16" ht="12.75">
      <c r="A60" t="s">
        <v>49</v>
      </c>
      <c s="34" t="s">
        <v>111</v>
      </c>
      <c s="34" t="s">
        <v>686</v>
      </c>
      <c s="35" t="s">
        <v>47</v>
      </c>
      <c s="6" t="s">
        <v>687</v>
      </c>
      <c s="36" t="s">
        <v>109</v>
      </c>
      <c s="37">
        <v>106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99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722</v>
      </c>
    </row>
    <row r="63" spans="1:5" ht="12.75">
      <c r="A63" t="s">
        <v>58</v>
      </c>
      <c r="E63" s="39" t="s">
        <v>100</v>
      </c>
    </row>
    <row r="64" spans="1:16" ht="12.75">
      <c r="A64" t="s">
        <v>49</v>
      </c>
      <c s="34" t="s">
        <v>116</v>
      </c>
      <c s="34" t="s">
        <v>736</v>
      </c>
      <c s="35" t="s">
        <v>47</v>
      </c>
      <c s="6" t="s">
        <v>737</v>
      </c>
      <c s="36" t="s">
        <v>72</v>
      </c>
      <c s="37">
        <v>15.377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726</v>
      </c>
    </row>
    <row r="67" spans="1:5" ht="204">
      <c r="A67" t="s">
        <v>58</v>
      </c>
      <c r="E67" s="39" t="s">
        <v>74</v>
      </c>
    </row>
    <row r="68" spans="1:16" ht="12.75">
      <c r="A68" t="s">
        <v>49</v>
      </c>
      <c s="34" t="s">
        <v>120</v>
      </c>
      <c s="34" t="s">
        <v>102</v>
      </c>
      <c s="35" t="s">
        <v>47</v>
      </c>
      <c s="6" t="s">
        <v>103</v>
      </c>
      <c s="36" t="s">
        <v>72</v>
      </c>
      <c s="37">
        <v>15.377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726</v>
      </c>
    </row>
    <row r="71" spans="1:5" ht="165.75">
      <c r="A71" t="s">
        <v>58</v>
      </c>
      <c r="E71" s="39" t="s">
        <v>105</v>
      </c>
    </row>
    <row r="72" spans="1:16" ht="12.75">
      <c r="A72" t="s">
        <v>49</v>
      </c>
      <c s="34" t="s">
        <v>124</v>
      </c>
      <c s="34" t="s">
        <v>560</v>
      </c>
      <c s="35" t="s">
        <v>47</v>
      </c>
      <c s="6" t="s">
        <v>561</v>
      </c>
      <c s="36" t="s">
        <v>109</v>
      </c>
      <c s="37">
        <v>106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99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738</v>
      </c>
    </row>
    <row r="75" spans="1:5" ht="12.75">
      <c r="A75" t="s">
        <v>58</v>
      </c>
      <c r="E75" s="39" t="s">
        <v>100</v>
      </c>
    </row>
    <row r="76" spans="1:16" ht="12.75">
      <c r="A76" t="s">
        <v>49</v>
      </c>
      <c s="34" t="s">
        <v>127</v>
      </c>
      <c s="34" t="s">
        <v>688</v>
      </c>
      <c s="35" t="s">
        <v>47</v>
      </c>
      <c s="6" t="s">
        <v>689</v>
      </c>
      <c s="36" t="s">
        <v>109</v>
      </c>
      <c s="37">
        <v>100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739</v>
      </c>
    </row>
    <row r="79" spans="1:5" ht="12.75">
      <c r="A79" t="s">
        <v>58</v>
      </c>
      <c r="E79" s="39" t="s">
        <v>565</v>
      </c>
    </row>
    <row r="80" spans="1:16" ht="25.5">
      <c r="A80" t="s">
        <v>49</v>
      </c>
      <c s="34" t="s">
        <v>133</v>
      </c>
      <c s="34" t="s">
        <v>740</v>
      </c>
      <c s="35" t="s">
        <v>47</v>
      </c>
      <c s="6" t="s">
        <v>741</v>
      </c>
      <c s="36" t="s">
        <v>72</v>
      </c>
      <c s="37">
        <v>14.768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739</v>
      </c>
    </row>
    <row r="83" spans="1:5" ht="63.75">
      <c r="A83" t="s">
        <v>58</v>
      </c>
      <c r="E83" s="39" t="s">
        <v>677</v>
      </c>
    </row>
    <row r="84" spans="1:16" ht="12.75">
      <c r="A84" t="s">
        <v>49</v>
      </c>
      <c s="34" t="s">
        <v>139</v>
      </c>
      <c s="34" t="s">
        <v>592</v>
      </c>
      <c s="35" t="s">
        <v>47</v>
      </c>
      <c s="6" t="s">
        <v>593</v>
      </c>
      <c s="36" t="s">
        <v>109</v>
      </c>
      <c s="37">
        <v>100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99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739</v>
      </c>
    </row>
    <row r="87" spans="1:5" ht="12.75">
      <c r="A87" t="s">
        <v>58</v>
      </c>
      <c r="E87" s="39" t="s">
        <v>100</v>
      </c>
    </row>
    <row r="88" spans="1:16" ht="25.5">
      <c r="A88" t="s">
        <v>49</v>
      </c>
      <c s="34" t="s">
        <v>139</v>
      </c>
      <c s="34" t="s">
        <v>742</v>
      </c>
      <c s="35" t="s">
        <v>47</v>
      </c>
      <c s="6" t="s">
        <v>652</v>
      </c>
      <c s="36" t="s">
        <v>62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89.25">
      <c r="A91" t="s">
        <v>58</v>
      </c>
      <c r="E91" s="39" t="s">
        <v>743</v>
      </c>
    </row>
    <row r="92" spans="1:16" ht="12.75">
      <c r="A92" t="s">
        <v>49</v>
      </c>
      <c s="34" t="s">
        <v>143</v>
      </c>
      <c s="34" t="s">
        <v>578</v>
      </c>
      <c s="35" t="s">
        <v>47</v>
      </c>
      <c s="6" t="s">
        <v>579</v>
      </c>
      <c s="36" t="s">
        <v>109</v>
      </c>
      <c s="37">
        <v>100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99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739</v>
      </c>
    </row>
    <row r="95" spans="1:5" ht="12.75">
      <c r="A95" t="s">
        <v>58</v>
      </c>
      <c r="E95" s="39" t="s">
        <v>100</v>
      </c>
    </row>
    <row r="96" spans="1:16" ht="12.75">
      <c r="A96" t="s">
        <v>49</v>
      </c>
      <c s="34" t="s">
        <v>147</v>
      </c>
      <c s="34" t="s">
        <v>673</v>
      </c>
      <c s="35" t="s">
        <v>47</v>
      </c>
      <c s="6" t="s">
        <v>674</v>
      </c>
      <c s="36" t="s">
        <v>90</v>
      </c>
      <c s="37">
        <v>25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99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739</v>
      </c>
    </row>
    <row r="99" spans="1:5" ht="12.75">
      <c r="A99" t="s">
        <v>58</v>
      </c>
      <c r="E99" s="39" t="s">
        <v>100</v>
      </c>
    </row>
    <row r="100" spans="1:16" ht="12.75">
      <c r="A100" t="s">
        <v>49</v>
      </c>
      <c s="34" t="s">
        <v>150</v>
      </c>
      <c s="34" t="s">
        <v>566</v>
      </c>
      <c s="35" t="s">
        <v>47</v>
      </c>
      <c s="6" t="s">
        <v>744</v>
      </c>
      <c s="36" t="s">
        <v>72</v>
      </c>
      <c s="37">
        <v>0.9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739</v>
      </c>
    </row>
    <row r="103" spans="1:5" ht="51">
      <c r="A103" t="s">
        <v>58</v>
      </c>
      <c r="E103" s="39" t="s">
        <v>568</v>
      </c>
    </row>
    <row r="104" spans="1:16" ht="12.75">
      <c r="A104" t="s">
        <v>49</v>
      </c>
      <c s="34" t="s">
        <v>155</v>
      </c>
      <c s="34" t="s">
        <v>745</v>
      </c>
      <c s="35" t="s">
        <v>47</v>
      </c>
      <c s="6" t="s">
        <v>746</v>
      </c>
      <c s="36" t="s">
        <v>72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739</v>
      </c>
    </row>
    <row r="107" spans="1:5" ht="51">
      <c r="A107" t="s">
        <v>58</v>
      </c>
      <c r="E107" s="39" t="s">
        <v>568</v>
      </c>
    </row>
    <row r="108" spans="1:16" ht="12.75">
      <c r="A108" t="s">
        <v>49</v>
      </c>
      <c s="34" t="s">
        <v>158</v>
      </c>
      <c s="34" t="s">
        <v>554</v>
      </c>
      <c s="35" t="s">
        <v>47</v>
      </c>
      <c s="6" t="s">
        <v>555</v>
      </c>
      <c s="36" t="s">
        <v>72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747</v>
      </c>
    </row>
    <row r="111" spans="1:5" ht="76.5">
      <c r="A111" t="s">
        <v>58</v>
      </c>
      <c r="E111" s="39" t="s">
        <v>556</v>
      </c>
    </row>
    <row r="112" spans="1:16" ht="12.75">
      <c r="A112" t="s">
        <v>49</v>
      </c>
      <c s="34" t="s">
        <v>161</v>
      </c>
      <c s="34" t="s">
        <v>748</v>
      </c>
      <c s="35" t="s">
        <v>47</v>
      </c>
      <c s="6" t="s">
        <v>749</v>
      </c>
      <c s="36" t="s">
        <v>72</v>
      </c>
      <c s="37">
        <v>0.4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459</v>
      </c>
    </row>
    <row r="115" spans="1:5" ht="38.25">
      <c r="A115" t="s">
        <v>58</v>
      </c>
      <c r="E115" s="39" t="s">
        <v>750</v>
      </c>
    </row>
    <row r="116" spans="1:16" ht="12.75">
      <c r="A116" t="s">
        <v>49</v>
      </c>
      <c s="34" t="s">
        <v>164</v>
      </c>
      <c s="34" t="s">
        <v>751</v>
      </c>
      <c s="35" t="s">
        <v>47</v>
      </c>
      <c s="6" t="s">
        <v>752</v>
      </c>
      <c s="36" t="s">
        <v>90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99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747</v>
      </c>
    </row>
    <row r="119" spans="1:5" ht="12.75">
      <c r="A119" t="s">
        <v>58</v>
      </c>
      <c r="E119" s="39" t="s">
        <v>100</v>
      </c>
    </row>
    <row r="120" spans="1:16" ht="12.75">
      <c r="A120" t="s">
        <v>49</v>
      </c>
      <c s="34" t="s">
        <v>167</v>
      </c>
      <c s="34" t="s">
        <v>753</v>
      </c>
      <c s="35" t="s">
        <v>47</v>
      </c>
      <c s="6" t="s">
        <v>754</v>
      </c>
      <c s="36" t="s">
        <v>72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747</v>
      </c>
    </row>
    <row r="123" spans="1:5" ht="280.5">
      <c r="A123" t="s">
        <v>58</v>
      </c>
      <c r="E123" s="39" t="s">
        <v>755</v>
      </c>
    </row>
    <row r="124" spans="1:16" ht="12.75">
      <c r="A124" t="s">
        <v>49</v>
      </c>
      <c s="34" t="s">
        <v>170</v>
      </c>
      <c s="34" t="s">
        <v>756</v>
      </c>
      <c s="35" t="s">
        <v>47</v>
      </c>
      <c s="6" t="s">
        <v>546</v>
      </c>
      <c s="36" t="s">
        <v>90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722</v>
      </c>
    </row>
    <row r="127" spans="1:5" ht="63.75">
      <c r="A127" t="s">
        <v>58</v>
      </c>
      <c r="E127" s="39" t="s">
        <v>757</v>
      </c>
    </row>
    <row r="128" spans="1:16" ht="25.5">
      <c r="A128" t="s">
        <v>49</v>
      </c>
      <c s="34" t="s">
        <v>176</v>
      </c>
      <c s="34" t="s">
        <v>758</v>
      </c>
      <c s="35" t="s">
        <v>47</v>
      </c>
      <c s="6" t="s">
        <v>759</v>
      </c>
      <c s="36" t="s">
        <v>62</v>
      </c>
      <c s="37">
        <v>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99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760</v>
      </c>
    </row>
    <row r="131" spans="1:5" ht="12.75">
      <c r="A131" t="s">
        <v>58</v>
      </c>
      <c r="E131" s="39" t="s">
        <v>100</v>
      </c>
    </row>
    <row r="132" spans="1:16" ht="25.5">
      <c r="A132" t="s">
        <v>49</v>
      </c>
      <c s="34" t="s">
        <v>180</v>
      </c>
      <c s="34" t="s">
        <v>761</v>
      </c>
      <c s="35" t="s">
        <v>47</v>
      </c>
      <c s="6" t="s">
        <v>762</v>
      </c>
      <c s="36" t="s">
        <v>62</v>
      </c>
      <c s="37">
        <v>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99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760</v>
      </c>
    </row>
    <row r="135" spans="1:5" ht="12.75">
      <c r="A135" t="s">
        <v>58</v>
      </c>
      <c r="E135" s="39" t="s">
        <v>100</v>
      </c>
    </row>
    <row r="136" spans="1:16" ht="12.75">
      <c r="A136" t="s">
        <v>49</v>
      </c>
      <c s="34" t="s">
        <v>185</v>
      </c>
      <c s="34" t="s">
        <v>763</v>
      </c>
      <c s="35" t="s">
        <v>47</v>
      </c>
      <c s="6" t="s">
        <v>373</v>
      </c>
      <c s="36" t="s">
        <v>602</v>
      </c>
      <c s="37">
        <v>76.885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55</v>
      </c>
    </row>
    <row r="139" spans="1:5" ht="76.5">
      <c r="A139" t="s">
        <v>58</v>
      </c>
      <c r="E139" s="39" t="s">
        <v>503</v>
      </c>
    </row>
    <row r="140" spans="1:16" ht="25.5">
      <c r="A140" t="s">
        <v>49</v>
      </c>
      <c s="34" t="s">
        <v>188</v>
      </c>
      <c s="34" t="s">
        <v>698</v>
      </c>
      <c s="35" t="s">
        <v>47</v>
      </c>
      <c s="6" t="s">
        <v>764</v>
      </c>
      <c s="36" t="s">
        <v>363</v>
      </c>
      <c s="37">
        <v>0.5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765</v>
      </c>
    </row>
    <row r="143" spans="1:5" ht="89.25">
      <c r="A143" t="s">
        <v>58</v>
      </c>
      <c r="E143" s="39" t="s">
        <v>364</v>
      </c>
    </row>
    <row r="144" spans="1:16" ht="25.5">
      <c r="A144" t="s">
        <v>49</v>
      </c>
      <c s="34" t="s">
        <v>191</v>
      </c>
      <c s="34" t="s">
        <v>701</v>
      </c>
      <c s="35" t="s">
        <v>47</v>
      </c>
      <c s="6" t="s">
        <v>702</v>
      </c>
      <c s="36" t="s">
        <v>363</v>
      </c>
      <c s="37">
        <v>10.224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67</v>
      </c>
    </row>
    <row r="147" spans="1:5" ht="89.25">
      <c r="A147" t="s">
        <v>58</v>
      </c>
      <c r="E147" s="39" t="s">
        <v>364</v>
      </c>
    </row>
    <row r="148" spans="1:16" ht="25.5">
      <c r="A148" t="s">
        <v>49</v>
      </c>
      <c s="34" t="s">
        <v>194</v>
      </c>
      <c s="34" t="s">
        <v>766</v>
      </c>
      <c s="35" t="s">
        <v>47</v>
      </c>
      <c s="6" t="s">
        <v>767</v>
      </c>
      <c s="36" t="s">
        <v>363</v>
      </c>
      <c s="37">
        <v>19.965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67</v>
      </c>
    </row>
    <row r="151" spans="1:5" ht="63.75">
      <c r="A151" t="s">
        <v>58</v>
      </c>
      <c r="E151" s="39" t="s">
        <v>768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769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769</v>
      </c>
      <c r="E4" s="26" t="s">
        <v>770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773</v>
      </c>
      <c r="E8" s="30" t="s">
        <v>772</v>
      </c>
      <c r="J8" s="29">
        <f>0+J9+J62+J111</f>
      </c>
      <c s="29">
        <f>0+K9+K62+K111</f>
      </c>
      <c s="29">
        <f>0+L9+L62+L111</f>
      </c>
      <c s="29">
        <f>0+M9+M62+M111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774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775</v>
      </c>
      <c s="35" t="s">
        <v>47</v>
      </c>
      <c s="6" t="s">
        <v>65</v>
      </c>
      <c s="36" t="s">
        <v>66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67</v>
      </c>
    </row>
    <row r="21" spans="1:5" ht="12.75">
      <c r="A21" t="s">
        <v>58</v>
      </c>
      <c r="E21" s="39" t="s">
        <v>776</v>
      </c>
    </row>
    <row r="22" spans="1:16" ht="12.75">
      <c r="A22" t="s">
        <v>49</v>
      </c>
      <c s="34" t="s">
        <v>69</v>
      </c>
      <c s="34" t="s">
        <v>777</v>
      </c>
      <c s="35" t="s">
        <v>47</v>
      </c>
      <c s="6" t="s">
        <v>81</v>
      </c>
      <c s="36" t="s">
        <v>72</v>
      </c>
      <c s="37">
        <v>31.85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778</v>
      </c>
    </row>
    <row r="25" spans="1:5" ht="216.75">
      <c r="A25" t="s">
        <v>58</v>
      </c>
      <c r="E25" s="39" t="s">
        <v>530</v>
      </c>
    </row>
    <row r="26" spans="1:16" ht="12.75">
      <c r="A26" t="s">
        <v>49</v>
      </c>
      <c s="34" t="s">
        <v>75</v>
      </c>
      <c s="34" t="s">
        <v>779</v>
      </c>
      <c s="35" t="s">
        <v>47</v>
      </c>
      <c s="6" t="s">
        <v>85</v>
      </c>
      <c s="36" t="s">
        <v>72</v>
      </c>
      <c s="37">
        <v>4.55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780</v>
      </c>
    </row>
    <row r="29" spans="1:5" ht="216.75">
      <c r="A29" t="s">
        <v>58</v>
      </c>
      <c r="E29" s="39" t="s">
        <v>530</v>
      </c>
    </row>
    <row r="30" spans="1:16" ht="25.5">
      <c r="A30" t="s">
        <v>49</v>
      </c>
      <c s="34" t="s">
        <v>79</v>
      </c>
      <c s="34" t="s">
        <v>93</v>
      </c>
      <c s="35" t="s">
        <v>47</v>
      </c>
      <c s="6" t="s">
        <v>94</v>
      </c>
      <c s="36" t="s">
        <v>90</v>
      </c>
      <c s="37">
        <v>130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67</v>
      </c>
    </row>
    <row r="33" spans="1:5" ht="25.5">
      <c r="A33" t="s">
        <v>58</v>
      </c>
      <c r="E33" s="39" t="s">
        <v>95</v>
      </c>
    </row>
    <row r="34" spans="1:16" ht="12.75">
      <c r="A34" t="s">
        <v>49</v>
      </c>
      <c s="34" t="s">
        <v>83</v>
      </c>
      <c s="34" t="s">
        <v>97</v>
      </c>
      <c s="35" t="s">
        <v>47</v>
      </c>
      <c s="6" t="s">
        <v>98</v>
      </c>
      <c s="36" t="s">
        <v>90</v>
      </c>
      <c s="37">
        <v>130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99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67</v>
      </c>
    </row>
    <row r="37" spans="1:5" ht="12.75">
      <c r="A37" t="s">
        <v>58</v>
      </c>
      <c r="E37" s="39" t="s">
        <v>100</v>
      </c>
    </row>
    <row r="38" spans="1:16" ht="12.75">
      <c r="A38" t="s">
        <v>49</v>
      </c>
      <c s="34" t="s">
        <v>87</v>
      </c>
      <c s="34" t="s">
        <v>102</v>
      </c>
      <c s="35" t="s">
        <v>47</v>
      </c>
      <c s="6" t="s">
        <v>103</v>
      </c>
      <c s="36" t="s">
        <v>72</v>
      </c>
      <c s="37">
        <v>31.85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778</v>
      </c>
    </row>
    <row r="41" spans="1:5" ht="165.75">
      <c r="A41" t="s">
        <v>58</v>
      </c>
      <c r="E41" s="39" t="s">
        <v>105</v>
      </c>
    </row>
    <row r="42" spans="1:16" ht="12.75">
      <c r="A42" t="s">
        <v>49</v>
      </c>
      <c s="34" t="s">
        <v>92</v>
      </c>
      <c s="34" t="s">
        <v>107</v>
      </c>
      <c s="35" t="s">
        <v>47</v>
      </c>
      <c s="6" t="s">
        <v>108</v>
      </c>
      <c s="36" t="s">
        <v>109</v>
      </c>
      <c s="37">
        <v>45.5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781</v>
      </c>
    </row>
    <row r="45" spans="1:5" ht="12.75">
      <c r="A45" t="s">
        <v>58</v>
      </c>
      <c r="E45" s="39" t="s">
        <v>782</v>
      </c>
    </row>
    <row r="46" spans="1:16" ht="12.75">
      <c r="A46" t="s">
        <v>49</v>
      </c>
      <c s="34" t="s">
        <v>96</v>
      </c>
      <c s="34" t="s">
        <v>783</v>
      </c>
      <c s="35" t="s">
        <v>47</v>
      </c>
      <c s="6" t="s">
        <v>122</v>
      </c>
      <c s="36" t="s">
        <v>62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774</v>
      </c>
    </row>
    <row r="49" spans="1:5" ht="38.25">
      <c r="A49" t="s">
        <v>58</v>
      </c>
      <c r="E49" s="39" t="s">
        <v>123</v>
      </c>
    </row>
    <row r="50" spans="1:16" ht="25.5">
      <c r="A50" t="s">
        <v>49</v>
      </c>
      <c s="34" t="s">
        <v>101</v>
      </c>
      <c s="34" t="s">
        <v>125</v>
      </c>
      <c s="35" t="s">
        <v>47</v>
      </c>
      <c s="6" t="s">
        <v>126</v>
      </c>
      <c s="36" t="s">
        <v>62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99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67</v>
      </c>
    </row>
    <row r="53" spans="1:5" ht="12.75">
      <c r="A53" t="s">
        <v>58</v>
      </c>
      <c r="E53" s="39" t="s">
        <v>100</v>
      </c>
    </row>
    <row r="54" spans="1:16" ht="12.75">
      <c r="A54" t="s">
        <v>49</v>
      </c>
      <c s="34" t="s">
        <v>106</v>
      </c>
      <c s="34" t="s">
        <v>784</v>
      </c>
      <c s="35" t="s">
        <v>47</v>
      </c>
      <c s="6" t="s">
        <v>129</v>
      </c>
      <c s="36" t="s">
        <v>130</v>
      </c>
      <c s="37">
        <v>1.3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67</v>
      </c>
    </row>
    <row r="57" spans="1:5" ht="12.75">
      <c r="A57" t="s">
        <v>58</v>
      </c>
      <c r="E57" s="39" t="s">
        <v>131</v>
      </c>
    </row>
    <row r="58" spans="1:16" ht="25.5">
      <c r="A58" t="s">
        <v>49</v>
      </c>
      <c s="34" t="s">
        <v>111</v>
      </c>
      <c s="34" t="s">
        <v>361</v>
      </c>
      <c s="35" t="s">
        <v>47</v>
      </c>
      <c s="6" t="s">
        <v>362</v>
      </c>
      <c s="36" t="s">
        <v>363</v>
      </c>
      <c s="37">
        <v>8.19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67</v>
      </c>
    </row>
    <row r="61" spans="1:5" ht="89.25">
      <c r="A61" t="s">
        <v>58</v>
      </c>
      <c r="E61" s="39" t="s">
        <v>364</v>
      </c>
    </row>
    <row r="62" spans="1:13" ht="12.75">
      <c r="A62" t="s">
        <v>46</v>
      </c>
      <c r="C62" s="31" t="s">
        <v>27</v>
      </c>
      <c r="E62" s="33" t="s">
        <v>785</v>
      </c>
      <c r="J62" s="32">
        <f>0</f>
      </c>
      <c s="32">
        <f>0</f>
      </c>
      <c s="32">
        <f>0+L63+L67+L71+L75+L79+L83+L87+L91+L95+L99+L103+L107</f>
      </c>
      <c s="32">
        <f>0+M63+M67+M71+M75+M79+M83+M87+M91+M95+M99+M103+M107</f>
      </c>
    </row>
    <row r="63" spans="1:16" ht="12.75">
      <c r="A63" t="s">
        <v>49</v>
      </c>
      <c s="34" t="s">
        <v>116</v>
      </c>
      <c s="34" t="s">
        <v>213</v>
      </c>
      <c s="35" t="s">
        <v>47</v>
      </c>
      <c s="6" t="s">
        <v>214</v>
      </c>
      <c s="36" t="s">
        <v>90</v>
      </c>
      <c s="37">
        <v>130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786</v>
      </c>
    </row>
    <row r="66" spans="1:5" ht="38.25">
      <c r="A66" t="s">
        <v>58</v>
      </c>
      <c r="E66" s="39" t="s">
        <v>215</v>
      </c>
    </row>
    <row r="67" spans="1:16" ht="25.5">
      <c r="A67" t="s">
        <v>49</v>
      </c>
      <c s="34" t="s">
        <v>120</v>
      </c>
      <c s="34" t="s">
        <v>787</v>
      </c>
      <c s="35" t="s">
        <v>47</v>
      </c>
      <c s="6" t="s">
        <v>218</v>
      </c>
      <c s="36" t="s">
        <v>62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99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788</v>
      </c>
    </row>
    <row r="70" spans="1:5" ht="12.75">
      <c r="A70" t="s">
        <v>58</v>
      </c>
      <c r="E70" s="39" t="s">
        <v>100</v>
      </c>
    </row>
    <row r="71" spans="1:16" ht="12.75">
      <c r="A71" t="s">
        <v>49</v>
      </c>
      <c s="34" t="s">
        <v>124</v>
      </c>
      <c s="34" t="s">
        <v>171</v>
      </c>
      <c s="35" t="s">
        <v>47</v>
      </c>
      <c s="6" t="s">
        <v>789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67</v>
      </c>
    </row>
    <row r="74" spans="1:5" ht="38.25">
      <c r="A74" t="s">
        <v>58</v>
      </c>
      <c r="E74" s="39" t="s">
        <v>790</v>
      </c>
    </row>
    <row r="75" spans="1:16" ht="12.75">
      <c r="A75" t="s">
        <v>49</v>
      </c>
      <c s="34" t="s">
        <v>127</v>
      </c>
      <c s="34" t="s">
        <v>791</v>
      </c>
      <c s="35" t="s">
        <v>47</v>
      </c>
      <c s="6" t="s">
        <v>792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793</v>
      </c>
    </row>
    <row r="78" spans="1:5" ht="38.25">
      <c r="A78" t="s">
        <v>58</v>
      </c>
      <c r="E78" s="39" t="s">
        <v>794</v>
      </c>
    </row>
    <row r="79" spans="1:16" ht="12.75">
      <c r="A79" t="s">
        <v>49</v>
      </c>
      <c s="34" t="s">
        <v>133</v>
      </c>
      <c s="34" t="s">
        <v>795</v>
      </c>
      <c s="35" t="s">
        <v>47</v>
      </c>
      <c s="6" t="s">
        <v>796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99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793</v>
      </c>
    </row>
    <row r="82" spans="1:5" ht="12.75">
      <c r="A82" t="s">
        <v>58</v>
      </c>
      <c r="E82" s="39" t="s">
        <v>100</v>
      </c>
    </row>
    <row r="83" spans="1:16" ht="12.75">
      <c r="A83" t="s">
        <v>49</v>
      </c>
      <c s="34" t="s">
        <v>139</v>
      </c>
      <c s="34" t="s">
        <v>797</v>
      </c>
      <c s="35" t="s">
        <v>47</v>
      </c>
      <c s="6" t="s">
        <v>798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793</v>
      </c>
    </row>
    <row r="86" spans="1:5" ht="38.25">
      <c r="A86" t="s">
        <v>58</v>
      </c>
      <c r="E86" s="39" t="s">
        <v>794</v>
      </c>
    </row>
    <row r="87" spans="1:16" ht="12.75">
      <c r="A87" t="s">
        <v>49</v>
      </c>
      <c s="34" t="s">
        <v>143</v>
      </c>
      <c s="34" t="s">
        <v>799</v>
      </c>
      <c s="35" t="s">
        <v>47</v>
      </c>
      <c s="6" t="s">
        <v>800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793</v>
      </c>
    </row>
    <row r="90" spans="1:5" ht="25.5">
      <c r="A90" t="s">
        <v>58</v>
      </c>
      <c r="E90" s="39" t="s">
        <v>801</v>
      </c>
    </row>
    <row r="91" spans="1:16" ht="12.75">
      <c r="A91" t="s">
        <v>49</v>
      </c>
      <c s="34" t="s">
        <v>147</v>
      </c>
      <c s="34" t="s">
        <v>802</v>
      </c>
      <c s="35" t="s">
        <v>47</v>
      </c>
      <c s="6" t="s">
        <v>803</v>
      </c>
      <c s="36" t="s">
        <v>381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99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67</v>
      </c>
    </row>
    <row r="94" spans="1:5" ht="12.75">
      <c r="A94" t="s">
        <v>58</v>
      </c>
      <c r="E94" s="39" t="s">
        <v>100</v>
      </c>
    </row>
    <row r="95" spans="1:16" ht="12.75">
      <c r="A95" t="s">
        <v>49</v>
      </c>
      <c s="34" t="s">
        <v>150</v>
      </c>
      <c s="34" t="s">
        <v>804</v>
      </c>
      <c s="35" t="s">
        <v>47</v>
      </c>
      <c s="6" t="s">
        <v>805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67</v>
      </c>
    </row>
    <row r="98" spans="1:5" ht="38.25">
      <c r="A98" t="s">
        <v>58</v>
      </c>
      <c r="E98" s="39" t="s">
        <v>806</v>
      </c>
    </row>
    <row r="99" spans="1:16" ht="12.75">
      <c r="A99" t="s">
        <v>49</v>
      </c>
      <c s="34" t="s">
        <v>155</v>
      </c>
      <c s="34" t="s">
        <v>225</v>
      </c>
      <c s="35" t="s">
        <v>47</v>
      </c>
      <c s="6" t="s">
        <v>226</v>
      </c>
      <c s="36" t="s">
        <v>90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67</v>
      </c>
    </row>
    <row r="102" spans="1:5" ht="51">
      <c r="A102" t="s">
        <v>58</v>
      </c>
      <c r="E102" s="39" t="s">
        <v>807</v>
      </c>
    </row>
    <row r="103" spans="1:16" ht="12.75">
      <c r="A103" t="s">
        <v>49</v>
      </c>
      <c s="34" t="s">
        <v>158</v>
      </c>
      <c s="34" t="s">
        <v>808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99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67</v>
      </c>
    </row>
    <row r="106" spans="1:5" ht="12.75">
      <c r="A106" t="s">
        <v>58</v>
      </c>
      <c r="E106" s="39" t="s">
        <v>100</v>
      </c>
    </row>
    <row r="107" spans="1:16" ht="12.75">
      <c r="A107" t="s">
        <v>49</v>
      </c>
      <c s="34" t="s">
        <v>161</v>
      </c>
      <c s="34" t="s">
        <v>809</v>
      </c>
      <c s="35" t="s">
        <v>47</v>
      </c>
      <c s="6" t="s">
        <v>810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67</v>
      </c>
    </row>
    <row r="110" spans="1:5" ht="12.75">
      <c r="A110" t="s">
        <v>58</v>
      </c>
      <c r="E110" s="39" t="s">
        <v>811</v>
      </c>
    </row>
    <row r="111" spans="1:13" ht="12.75">
      <c r="A111" t="s">
        <v>46</v>
      </c>
      <c r="C111" s="31" t="s">
        <v>376</v>
      </c>
      <c r="E111" s="33" t="s">
        <v>377</v>
      </c>
      <c r="J111" s="32">
        <f>0</f>
      </c>
      <c s="32">
        <f>0</f>
      </c>
      <c s="32">
        <f>0+L112+L116</f>
      </c>
      <c s="32">
        <f>0+M112+M116</f>
      </c>
    </row>
    <row r="112" spans="1:16" ht="12.75">
      <c r="A112" t="s">
        <v>49</v>
      </c>
      <c s="34" t="s">
        <v>164</v>
      </c>
      <c s="34" t="s">
        <v>379</v>
      </c>
      <c s="35" t="s">
        <v>47</v>
      </c>
      <c s="6" t="s">
        <v>380</v>
      </c>
      <c s="36" t="s">
        <v>381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67</v>
      </c>
    </row>
    <row r="115" spans="1:5" ht="12.75">
      <c r="A115" t="s">
        <v>58</v>
      </c>
      <c r="E115" s="39" t="s">
        <v>812</v>
      </c>
    </row>
    <row r="116" spans="1:16" ht="12.75">
      <c r="A116" t="s">
        <v>49</v>
      </c>
      <c s="34" t="s">
        <v>167</v>
      </c>
      <c s="34" t="s">
        <v>394</v>
      </c>
      <c s="35" t="s">
        <v>47</v>
      </c>
      <c s="6" t="s">
        <v>395</v>
      </c>
      <c s="36" t="s">
        <v>381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99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67</v>
      </c>
    </row>
    <row r="119" spans="1:5" ht="12.75">
      <c r="A119" t="s">
        <v>58</v>
      </c>
      <c r="E119" s="39" t="s">
        <v>100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